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a\Desktop\Ruitersportcentrum Breda\"/>
    </mc:Choice>
  </mc:AlternateContent>
  <xr:revisionPtr revIDLastSave="0" documentId="13_ncr:1_{3DB91573-3C3F-4CEE-96CD-C3A6E67C5E2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po" sheetId="3" r:id="rId1"/>
    <sheet name="2po" sheetId="4" r:id="rId2"/>
    <sheet name="4po" sheetId="5" r:id="rId3"/>
    <sheet name="1pa" sheetId="6" r:id="rId4"/>
    <sheet name="2pa" sheetId="7" r:id="rId5"/>
    <sheet name="Jeugd" sheetId="8" r:id="rId6"/>
    <sheet name="Jonge paarden" sheetId="9" r:id="rId7"/>
  </sheets>
  <definedNames>
    <definedName name="_xlnm._FilterDatabase" localSheetId="3" hidden="1">'1pa'!$A$5:$AI$76</definedName>
    <definedName name="_xlnm._FilterDatabase" localSheetId="0" hidden="1">'1po'!$A$5:$AI$75</definedName>
    <definedName name="_xlnm._FilterDatabase" localSheetId="4" hidden="1">'2pa'!$A$5:$AI$76</definedName>
    <definedName name="_xlnm._FilterDatabase" localSheetId="1" hidden="1">'2po'!$A$5:$AI$75</definedName>
    <definedName name="_xlnm._FilterDatabase" localSheetId="2" hidden="1">'4po'!$A$5:$AI$75</definedName>
    <definedName name="_xlnm._FilterDatabase" localSheetId="5" hidden="1">Jeugd!$A$5:$AI$75</definedName>
    <definedName name="_xlnm._FilterDatabase" localSheetId="6" hidden="1">'Jonge paarden'!$A$5:$AI$76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5" i="5" l="1"/>
  <c r="X74" i="5"/>
  <c r="X73" i="5"/>
  <c r="X72" i="5"/>
  <c r="X71" i="5"/>
  <c r="X70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K26" i="5"/>
  <c r="M26" i="5" s="1"/>
  <c r="O26" i="5" s="1"/>
  <c r="P26" i="5" s="1"/>
  <c r="X26" i="5" s="1"/>
  <c r="P25" i="5"/>
  <c r="X25" i="5" s="1"/>
  <c r="K24" i="5"/>
  <c r="M24" i="5" s="1"/>
  <c r="O24" i="5" s="1"/>
  <c r="P24" i="5" s="1"/>
  <c r="X24" i="5" s="1"/>
  <c r="O23" i="5"/>
  <c r="P23" i="5" s="1"/>
  <c r="X23" i="5" s="1"/>
  <c r="M23" i="5"/>
  <c r="K23" i="5"/>
  <c r="P22" i="5"/>
  <c r="X22" i="5" s="1"/>
  <c r="M21" i="5"/>
  <c r="O21" i="5" s="1"/>
  <c r="P21" i="5" s="1"/>
  <c r="X21" i="5" s="1"/>
  <c r="K21" i="5"/>
  <c r="P20" i="5"/>
  <c r="X20" i="5" s="1"/>
  <c r="P19" i="5"/>
  <c r="X19" i="5" s="1"/>
  <c r="K18" i="5"/>
  <c r="M18" i="5" s="1"/>
  <c r="O18" i="5" s="1"/>
  <c r="P18" i="5" s="1"/>
  <c r="X18" i="5" s="1"/>
  <c r="P17" i="5"/>
  <c r="X17" i="5" s="1"/>
  <c r="M16" i="5"/>
  <c r="O16" i="5" s="1"/>
  <c r="P16" i="5" s="1"/>
  <c r="X16" i="5" s="1"/>
  <c r="K16" i="5"/>
  <c r="M15" i="5"/>
  <c r="O15" i="5" s="1"/>
  <c r="P15" i="5" s="1"/>
  <c r="X15" i="5" s="1"/>
  <c r="K15" i="5"/>
  <c r="K14" i="5"/>
  <c r="M14" i="5" s="1"/>
  <c r="O14" i="5" s="1"/>
  <c r="P14" i="5" s="1"/>
  <c r="X14" i="5" s="1"/>
  <c r="K13" i="5"/>
  <c r="M13" i="5" s="1"/>
  <c r="O13" i="5" s="1"/>
  <c r="P13" i="5" s="1"/>
  <c r="X13" i="5" s="1"/>
  <c r="X12" i="5"/>
  <c r="P12" i="5"/>
  <c r="K11" i="5"/>
  <c r="M11" i="5" s="1"/>
  <c r="O11" i="5" s="1"/>
  <c r="P11" i="5" s="1"/>
  <c r="X11" i="5" s="1"/>
  <c r="K10" i="5"/>
  <c r="M10" i="5" s="1"/>
  <c r="O10" i="5" s="1"/>
  <c r="P10" i="5" s="1"/>
  <c r="X10" i="5" s="1"/>
  <c r="M9" i="5"/>
  <c r="O9" i="5" s="1"/>
  <c r="P9" i="5" s="1"/>
  <c r="X9" i="5" s="1"/>
  <c r="K9" i="5"/>
  <c r="K8" i="5"/>
  <c r="M8" i="5" s="1"/>
  <c r="O8" i="5" s="1"/>
  <c r="P8" i="5" s="1"/>
  <c r="X8" i="5" s="1"/>
  <c r="K7" i="5"/>
  <c r="M7" i="5" s="1"/>
  <c r="O7" i="5" s="1"/>
  <c r="P7" i="5" s="1"/>
  <c r="X7" i="5" s="1"/>
  <c r="K6" i="5"/>
  <c r="M6" i="5" s="1"/>
  <c r="O6" i="5" s="1"/>
  <c r="P6" i="5" s="1"/>
  <c r="X6" i="5" s="1"/>
  <c r="X75" i="3"/>
  <c r="X35" i="3"/>
  <c r="X40" i="3"/>
  <c r="X71" i="3"/>
  <c r="X38" i="3"/>
  <c r="X70" i="3"/>
  <c r="X69" i="3"/>
  <c r="X68" i="3"/>
  <c r="X67" i="3"/>
  <c r="X66" i="3"/>
  <c r="X41" i="3"/>
  <c r="X25" i="3"/>
  <c r="X63" i="3"/>
  <c r="X29" i="3"/>
  <c r="X61" i="3"/>
  <c r="X74" i="3"/>
  <c r="X8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11" i="3"/>
  <c r="X60" i="3"/>
  <c r="X39" i="3"/>
  <c r="X24" i="3"/>
  <c r="X37" i="3"/>
  <c r="X36" i="3"/>
  <c r="X16" i="3"/>
  <c r="X34" i="3"/>
  <c r="X33" i="3"/>
  <c r="X32" i="3"/>
  <c r="X31" i="3"/>
  <c r="X30" i="3"/>
  <c r="X72" i="3"/>
  <c r="X28" i="3"/>
  <c r="X27" i="3"/>
  <c r="K26" i="3"/>
  <c r="M26" i="3" s="1"/>
  <c r="O26" i="3" s="1"/>
  <c r="P26" i="3" s="1"/>
  <c r="X26" i="3" s="1"/>
  <c r="P59" i="3"/>
  <c r="X59" i="3" s="1"/>
  <c r="K62" i="3"/>
  <c r="M62" i="3" s="1"/>
  <c r="O62" i="3" s="1"/>
  <c r="P62" i="3" s="1"/>
  <c r="X62" i="3" s="1"/>
  <c r="K23" i="3"/>
  <c r="M23" i="3" s="1"/>
  <c r="O23" i="3" s="1"/>
  <c r="P23" i="3" s="1"/>
  <c r="X23" i="3" s="1"/>
  <c r="P22" i="3"/>
  <c r="X22" i="3" s="1"/>
  <c r="K21" i="3"/>
  <c r="M21" i="3" s="1"/>
  <c r="O21" i="3" s="1"/>
  <c r="P21" i="3" s="1"/>
  <c r="X21" i="3" s="1"/>
  <c r="X20" i="3"/>
  <c r="P20" i="3"/>
  <c r="P19" i="3"/>
  <c r="X19" i="3" s="1"/>
  <c r="M18" i="3"/>
  <c r="O18" i="3" s="1"/>
  <c r="P18" i="3" s="1"/>
  <c r="X18" i="3" s="1"/>
  <c r="K18" i="3"/>
  <c r="P17" i="3"/>
  <c r="X17" i="3" s="1"/>
  <c r="K73" i="3"/>
  <c r="M73" i="3" s="1"/>
  <c r="O73" i="3" s="1"/>
  <c r="P73" i="3" s="1"/>
  <c r="X73" i="3" s="1"/>
  <c r="M15" i="3"/>
  <c r="O15" i="3" s="1"/>
  <c r="P15" i="3" s="1"/>
  <c r="X15" i="3" s="1"/>
  <c r="K15" i="3"/>
  <c r="K14" i="3"/>
  <c r="M14" i="3" s="1"/>
  <c r="O14" i="3" s="1"/>
  <c r="P14" i="3" s="1"/>
  <c r="X14" i="3" s="1"/>
  <c r="K64" i="3"/>
  <c r="M64" i="3" s="1"/>
  <c r="O64" i="3" s="1"/>
  <c r="P64" i="3" s="1"/>
  <c r="X64" i="3" s="1"/>
  <c r="P12" i="3"/>
  <c r="X12" i="3" s="1"/>
  <c r="K13" i="3"/>
  <c r="M13" i="3" s="1"/>
  <c r="O13" i="3" s="1"/>
  <c r="P13" i="3" s="1"/>
  <c r="X13" i="3" s="1"/>
  <c r="K10" i="3"/>
  <c r="M10" i="3" s="1"/>
  <c r="O10" i="3" s="1"/>
  <c r="P10" i="3" s="1"/>
  <c r="X10" i="3" s="1"/>
  <c r="K9" i="3"/>
  <c r="M9" i="3" s="1"/>
  <c r="O9" i="3" s="1"/>
  <c r="P9" i="3" s="1"/>
  <c r="X9" i="3" s="1"/>
  <c r="K65" i="3"/>
  <c r="M65" i="3" s="1"/>
  <c r="O65" i="3" s="1"/>
  <c r="P65" i="3" s="1"/>
  <c r="X65" i="3" s="1"/>
  <c r="O7" i="3"/>
  <c r="P7" i="3" s="1"/>
  <c r="X7" i="3" s="1"/>
  <c r="M7" i="3"/>
  <c r="K7" i="3"/>
  <c r="K6" i="3"/>
  <c r="M6" i="3" s="1"/>
  <c r="O6" i="3" s="1"/>
  <c r="P6" i="3" s="1"/>
  <c r="X6" i="3" s="1"/>
  <c r="X75" i="8"/>
  <c r="X74" i="8"/>
  <c r="X73" i="8"/>
  <c r="X72" i="8"/>
  <c r="X71" i="8"/>
  <c r="X70" i="8"/>
  <c r="X69" i="8"/>
  <c r="X68" i="8"/>
  <c r="X67" i="8"/>
  <c r="X66" i="8"/>
  <c r="X65" i="8"/>
  <c r="X64" i="8"/>
  <c r="X63" i="8"/>
  <c r="X62" i="8"/>
  <c r="X61" i="8"/>
  <c r="X60" i="8"/>
  <c r="X59" i="8"/>
  <c r="X58" i="8"/>
  <c r="X57" i="8"/>
  <c r="X56" i="8"/>
  <c r="X55" i="8"/>
  <c r="X54" i="8"/>
  <c r="X53" i="8"/>
  <c r="X52" i="8"/>
  <c r="X51" i="8"/>
  <c r="X50" i="8"/>
  <c r="X49" i="8"/>
  <c r="X48" i="8"/>
  <c r="X47" i="8"/>
  <c r="X46" i="8"/>
  <c r="X45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K26" i="8"/>
  <c r="M26" i="8" s="1"/>
  <c r="O26" i="8" s="1"/>
  <c r="P26" i="8" s="1"/>
  <c r="X26" i="8" s="1"/>
  <c r="P25" i="8"/>
  <c r="X25" i="8" s="1"/>
  <c r="K24" i="8"/>
  <c r="M24" i="8" s="1"/>
  <c r="O24" i="8" s="1"/>
  <c r="P24" i="8" s="1"/>
  <c r="X24" i="8" s="1"/>
  <c r="M23" i="8"/>
  <c r="O23" i="8" s="1"/>
  <c r="P23" i="8" s="1"/>
  <c r="X23" i="8" s="1"/>
  <c r="K23" i="8"/>
  <c r="P22" i="8"/>
  <c r="X22" i="8" s="1"/>
  <c r="K21" i="8"/>
  <c r="M21" i="8" s="1"/>
  <c r="O21" i="8" s="1"/>
  <c r="P21" i="8" s="1"/>
  <c r="X21" i="8" s="1"/>
  <c r="P20" i="8"/>
  <c r="X20" i="8" s="1"/>
  <c r="P19" i="8"/>
  <c r="X19" i="8" s="1"/>
  <c r="K18" i="8"/>
  <c r="M18" i="8" s="1"/>
  <c r="O18" i="8" s="1"/>
  <c r="P18" i="8" s="1"/>
  <c r="X18" i="8" s="1"/>
  <c r="P17" i="8"/>
  <c r="X17" i="8" s="1"/>
  <c r="K16" i="8"/>
  <c r="M16" i="8" s="1"/>
  <c r="O16" i="8" s="1"/>
  <c r="P16" i="8" s="1"/>
  <c r="X16" i="8" s="1"/>
  <c r="K15" i="8"/>
  <c r="M15" i="8" s="1"/>
  <c r="O15" i="8" s="1"/>
  <c r="P15" i="8" s="1"/>
  <c r="X15" i="8" s="1"/>
  <c r="K14" i="8"/>
  <c r="M14" i="8" s="1"/>
  <c r="O14" i="8" s="1"/>
  <c r="P14" i="8" s="1"/>
  <c r="X14" i="8" s="1"/>
  <c r="K13" i="8"/>
  <c r="M13" i="8" s="1"/>
  <c r="O13" i="8" s="1"/>
  <c r="P13" i="8" s="1"/>
  <c r="X13" i="8" s="1"/>
  <c r="P12" i="8"/>
  <c r="X12" i="8" s="1"/>
  <c r="K11" i="8"/>
  <c r="M11" i="8" s="1"/>
  <c r="O11" i="8" s="1"/>
  <c r="P11" i="8" s="1"/>
  <c r="X11" i="8" s="1"/>
  <c r="K10" i="8"/>
  <c r="M10" i="8" s="1"/>
  <c r="O10" i="8" s="1"/>
  <c r="P10" i="8" s="1"/>
  <c r="X10" i="8" s="1"/>
  <c r="K9" i="8"/>
  <c r="M9" i="8" s="1"/>
  <c r="O9" i="8" s="1"/>
  <c r="P9" i="8" s="1"/>
  <c r="X9" i="8" s="1"/>
  <c r="K8" i="8"/>
  <c r="M8" i="8" s="1"/>
  <c r="O8" i="8" s="1"/>
  <c r="P8" i="8" s="1"/>
  <c r="X8" i="8" s="1"/>
  <c r="O7" i="8"/>
  <c r="P7" i="8" s="1"/>
  <c r="X7" i="8" s="1"/>
  <c r="M7" i="8"/>
  <c r="K7" i="8"/>
  <c r="K6" i="8"/>
  <c r="M6" i="8" s="1"/>
  <c r="O6" i="8" s="1"/>
  <c r="P6" i="8" s="1"/>
  <c r="X6" i="8" s="1"/>
  <c r="X75" i="4"/>
  <c r="X74" i="4"/>
  <c r="X73" i="4"/>
  <c r="X72" i="4"/>
  <c r="X71" i="4"/>
  <c r="X70" i="4"/>
  <c r="X9" i="4"/>
  <c r="X32" i="4"/>
  <c r="X36" i="4"/>
  <c r="X66" i="4"/>
  <c r="X65" i="4"/>
  <c r="X64" i="4"/>
  <c r="X63" i="4"/>
  <c r="X62" i="4"/>
  <c r="X61" i="4"/>
  <c r="X60" i="4"/>
  <c r="X59" i="4"/>
  <c r="X58" i="4"/>
  <c r="X47" i="4"/>
  <c r="X55" i="4"/>
  <c r="X68" i="4"/>
  <c r="X54" i="4"/>
  <c r="X53" i="4"/>
  <c r="X52" i="4"/>
  <c r="X51" i="4"/>
  <c r="X50" i="4"/>
  <c r="X49" i="4"/>
  <c r="X48" i="4"/>
  <c r="X57" i="4"/>
  <c r="X30" i="4"/>
  <c r="X45" i="4"/>
  <c r="X44" i="4"/>
  <c r="X43" i="4"/>
  <c r="X42" i="4"/>
  <c r="X41" i="4"/>
  <c r="X40" i="4"/>
  <c r="X15" i="4"/>
  <c r="X38" i="4"/>
  <c r="X37" i="4"/>
  <c r="X6" i="4"/>
  <c r="X35" i="4"/>
  <c r="X34" i="4"/>
  <c r="X33" i="4"/>
  <c r="X67" i="4"/>
  <c r="X31" i="4"/>
  <c r="X17" i="4"/>
  <c r="X29" i="4"/>
  <c r="X28" i="4"/>
  <c r="X27" i="4"/>
  <c r="K26" i="4"/>
  <c r="M26" i="4" s="1"/>
  <c r="O26" i="4" s="1"/>
  <c r="P26" i="4" s="1"/>
  <c r="X26" i="4" s="1"/>
  <c r="P25" i="4"/>
  <c r="X25" i="4" s="1"/>
  <c r="K24" i="4"/>
  <c r="M24" i="4" s="1"/>
  <c r="O24" i="4" s="1"/>
  <c r="P24" i="4" s="1"/>
  <c r="X24" i="4" s="1"/>
  <c r="K23" i="4"/>
  <c r="M23" i="4" s="1"/>
  <c r="O23" i="4" s="1"/>
  <c r="P23" i="4" s="1"/>
  <c r="X23" i="4" s="1"/>
  <c r="P22" i="4"/>
  <c r="X22" i="4" s="1"/>
  <c r="K21" i="4"/>
  <c r="M21" i="4" s="1"/>
  <c r="O21" i="4" s="1"/>
  <c r="P21" i="4" s="1"/>
  <c r="X21" i="4" s="1"/>
  <c r="X20" i="4"/>
  <c r="P20" i="4"/>
  <c r="P19" i="4"/>
  <c r="X19" i="4" s="1"/>
  <c r="K18" i="4"/>
  <c r="M18" i="4" s="1"/>
  <c r="O18" i="4" s="1"/>
  <c r="P18" i="4" s="1"/>
  <c r="X18" i="4" s="1"/>
  <c r="P56" i="4"/>
  <c r="X56" i="4" s="1"/>
  <c r="K16" i="4"/>
  <c r="M16" i="4" s="1"/>
  <c r="O16" i="4" s="1"/>
  <c r="P16" i="4" s="1"/>
  <c r="X16" i="4" s="1"/>
  <c r="K69" i="4"/>
  <c r="M69" i="4" s="1"/>
  <c r="O69" i="4" s="1"/>
  <c r="P69" i="4" s="1"/>
  <c r="X69" i="4" s="1"/>
  <c r="M14" i="4"/>
  <c r="O14" i="4" s="1"/>
  <c r="P14" i="4" s="1"/>
  <c r="X14" i="4" s="1"/>
  <c r="K14" i="4"/>
  <c r="K13" i="4"/>
  <c r="M13" i="4" s="1"/>
  <c r="O13" i="4" s="1"/>
  <c r="P13" i="4" s="1"/>
  <c r="X13" i="4" s="1"/>
  <c r="P12" i="4"/>
  <c r="X12" i="4" s="1"/>
  <c r="K11" i="4"/>
  <c r="M11" i="4" s="1"/>
  <c r="O11" i="4" s="1"/>
  <c r="P11" i="4" s="1"/>
  <c r="X11" i="4" s="1"/>
  <c r="K10" i="4"/>
  <c r="M10" i="4" s="1"/>
  <c r="O10" i="4" s="1"/>
  <c r="P10" i="4" s="1"/>
  <c r="X10" i="4" s="1"/>
  <c r="K39" i="4"/>
  <c r="M39" i="4" s="1"/>
  <c r="O39" i="4" s="1"/>
  <c r="P39" i="4" s="1"/>
  <c r="X39" i="4" s="1"/>
  <c r="K8" i="4"/>
  <c r="M8" i="4" s="1"/>
  <c r="O8" i="4" s="1"/>
  <c r="P8" i="4" s="1"/>
  <c r="X8" i="4" s="1"/>
  <c r="K7" i="4"/>
  <c r="M7" i="4" s="1"/>
  <c r="O7" i="4" s="1"/>
  <c r="P7" i="4" s="1"/>
  <c r="X7" i="4" s="1"/>
  <c r="K46" i="4"/>
  <c r="M46" i="4" s="1"/>
  <c r="O46" i="4" s="1"/>
  <c r="P46" i="4" s="1"/>
  <c r="X46" i="4" s="1"/>
  <c r="X76" i="9" l="1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27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19" i="9"/>
  <c r="K26" i="9"/>
  <c r="M26" i="9" s="1"/>
  <c r="O26" i="9" s="1"/>
  <c r="P26" i="9" s="1"/>
  <c r="X26" i="9" s="1"/>
  <c r="P25" i="9"/>
  <c r="X25" i="9" s="1"/>
  <c r="K24" i="9"/>
  <c r="M24" i="9" s="1"/>
  <c r="O24" i="9" s="1"/>
  <c r="P24" i="9" s="1"/>
  <c r="X24" i="9" s="1"/>
  <c r="M23" i="9"/>
  <c r="O23" i="9" s="1"/>
  <c r="P23" i="9" s="1"/>
  <c r="X23" i="9" s="1"/>
  <c r="K23" i="9"/>
  <c r="X22" i="9"/>
  <c r="P22" i="9"/>
  <c r="K21" i="9"/>
  <c r="M21" i="9" s="1"/>
  <c r="O21" i="9" s="1"/>
  <c r="P21" i="9" s="1"/>
  <c r="X21" i="9" s="1"/>
  <c r="P20" i="9"/>
  <c r="X20" i="9" s="1"/>
  <c r="P48" i="9"/>
  <c r="X48" i="9" s="1"/>
  <c r="K18" i="9"/>
  <c r="M18" i="9" s="1"/>
  <c r="O18" i="9" s="1"/>
  <c r="P18" i="9" s="1"/>
  <c r="X18" i="9" s="1"/>
  <c r="P17" i="9"/>
  <c r="X17" i="9" s="1"/>
  <c r="K16" i="9"/>
  <c r="M16" i="9" s="1"/>
  <c r="O16" i="9" s="1"/>
  <c r="P16" i="9" s="1"/>
  <c r="X16" i="9" s="1"/>
  <c r="M15" i="9"/>
  <c r="O15" i="9" s="1"/>
  <c r="P15" i="9" s="1"/>
  <c r="X15" i="9" s="1"/>
  <c r="K15" i="9"/>
  <c r="K14" i="9"/>
  <c r="M14" i="9" s="1"/>
  <c r="O14" i="9" s="1"/>
  <c r="P14" i="9" s="1"/>
  <c r="X14" i="9" s="1"/>
  <c r="K13" i="9"/>
  <c r="M13" i="9" s="1"/>
  <c r="O13" i="9" s="1"/>
  <c r="P13" i="9" s="1"/>
  <c r="X13" i="9" s="1"/>
  <c r="P12" i="9"/>
  <c r="X12" i="9" s="1"/>
  <c r="K11" i="9"/>
  <c r="M11" i="9" s="1"/>
  <c r="O11" i="9" s="1"/>
  <c r="P11" i="9" s="1"/>
  <c r="X11" i="9" s="1"/>
  <c r="M10" i="9"/>
  <c r="O10" i="9" s="1"/>
  <c r="P10" i="9" s="1"/>
  <c r="X10" i="9" s="1"/>
  <c r="K10" i="9"/>
  <c r="K9" i="9"/>
  <c r="M9" i="9" s="1"/>
  <c r="O9" i="9" s="1"/>
  <c r="P9" i="9" s="1"/>
  <c r="X9" i="9" s="1"/>
  <c r="K8" i="9"/>
  <c r="M8" i="9" s="1"/>
  <c r="O8" i="9" s="1"/>
  <c r="P8" i="9" s="1"/>
  <c r="X8" i="9" s="1"/>
  <c r="K7" i="9"/>
  <c r="M7" i="9" s="1"/>
  <c r="O7" i="9" s="1"/>
  <c r="P7" i="9" s="1"/>
  <c r="X7" i="9" s="1"/>
  <c r="M6" i="9"/>
  <c r="O6" i="9" s="1"/>
  <c r="P6" i="9" s="1"/>
  <c r="X6" i="9" s="1"/>
  <c r="K6" i="9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45" i="7"/>
  <c r="X62" i="7"/>
  <c r="X61" i="7"/>
  <c r="X60" i="7"/>
  <c r="X59" i="7"/>
  <c r="X58" i="7"/>
  <c r="X57" i="7"/>
  <c r="X56" i="7"/>
  <c r="X55" i="7"/>
  <c r="X44" i="7"/>
  <c r="X53" i="7"/>
  <c r="X52" i="7"/>
  <c r="X21" i="7"/>
  <c r="X50" i="7"/>
  <c r="X18" i="7"/>
  <c r="X48" i="7"/>
  <c r="X47" i="7"/>
  <c r="X46" i="7"/>
  <c r="X34" i="7"/>
  <c r="X49" i="7"/>
  <c r="X43" i="7"/>
  <c r="X42" i="7"/>
  <c r="X41" i="7"/>
  <c r="X40" i="7"/>
  <c r="X39" i="7"/>
  <c r="X38" i="7"/>
  <c r="X37" i="7"/>
  <c r="X36" i="7"/>
  <c r="X35" i="7"/>
  <c r="X63" i="7"/>
  <c r="X33" i="7"/>
  <c r="X32" i="7"/>
  <c r="X31" i="7"/>
  <c r="X30" i="7"/>
  <c r="X29" i="7"/>
  <c r="X28" i="7"/>
  <c r="X27" i="7"/>
  <c r="K26" i="7"/>
  <c r="M26" i="7" s="1"/>
  <c r="O26" i="7" s="1"/>
  <c r="P26" i="7" s="1"/>
  <c r="X26" i="7" s="1"/>
  <c r="P25" i="7"/>
  <c r="X25" i="7" s="1"/>
  <c r="K24" i="7"/>
  <c r="M24" i="7" s="1"/>
  <c r="O24" i="7" s="1"/>
  <c r="P24" i="7" s="1"/>
  <c r="X24" i="7" s="1"/>
  <c r="K23" i="7"/>
  <c r="M23" i="7" s="1"/>
  <c r="O23" i="7" s="1"/>
  <c r="P23" i="7" s="1"/>
  <c r="X23" i="7" s="1"/>
  <c r="P22" i="7"/>
  <c r="X22" i="7" s="1"/>
  <c r="K54" i="7"/>
  <c r="M54" i="7" s="1"/>
  <c r="O54" i="7" s="1"/>
  <c r="P54" i="7" s="1"/>
  <c r="X54" i="7" s="1"/>
  <c r="P20" i="7"/>
  <c r="X20" i="7" s="1"/>
  <c r="P19" i="7"/>
  <c r="X19" i="7" s="1"/>
  <c r="K51" i="7"/>
  <c r="M51" i="7" s="1"/>
  <c r="O51" i="7" s="1"/>
  <c r="P51" i="7" s="1"/>
  <c r="X51" i="7" s="1"/>
  <c r="P17" i="7"/>
  <c r="X17" i="7" s="1"/>
  <c r="K16" i="7"/>
  <c r="M16" i="7" s="1"/>
  <c r="O16" i="7" s="1"/>
  <c r="P16" i="7" s="1"/>
  <c r="X16" i="7" s="1"/>
  <c r="K15" i="7"/>
  <c r="M15" i="7" s="1"/>
  <c r="O15" i="7" s="1"/>
  <c r="P15" i="7" s="1"/>
  <c r="X15" i="7" s="1"/>
  <c r="K14" i="7"/>
  <c r="M14" i="7" s="1"/>
  <c r="O14" i="7" s="1"/>
  <c r="P14" i="7" s="1"/>
  <c r="X14" i="7" s="1"/>
  <c r="K13" i="7"/>
  <c r="M13" i="7" s="1"/>
  <c r="O13" i="7" s="1"/>
  <c r="P13" i="7" s="1"/>
  <c r="X13" i="7" s="1"/>
  <c r="P12" i="7"/>
  <c r="X12" i="7" s="1"/>
  <c r="K11" i="7"/>
  <c r="M11" i="7" s="1"/>
  <c r="O11" i="7" s="1"/>
  <c r="P11" i="7" s="1"/>
  <c r="X11" i="7" s="1"/>
  <c r="K10" i="7"/>
  <c r="M10" i="7" s="1"/>
  <c r="O10" i="7" s="1"/>
  <c r="P10" i="7" s="1"/>
  <c r="X10" i="7" s="1"/>
  <c r="K9" i="7"/>
  <c r="M9" i="7" s="1"/>
  <c r="O9" i="7" s="1"/>
  <c r="P9" i="7" s="1"/>
  <c r="X9" i="7" s="1"/>
  <c r="K8" i="7"/>
  <c r="M8" i="7" s="1"/>
  <c r="O8" i="7" s="1"/>
  <c r="P8" i="7" s="1"/>
  <c r="X8" i="7" s="1"/>
  <c r="K7" i="7"/>
  <c r="M7" i="7" s="1"/>
  <c r="O7" i="7" s="1"/>
  <c r="P7" i="7" s="1"/>
  <c r="X7" i="7" s="1"/>
  <c r="K6" i="7"/>
  <c r="M6" i="7" s="1"/>
  <c r="O6" i="7" s="1"/>
  <c r="P6" i="7" s="1"/>
  <c r="X6" i="7" s="1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50" i="6"/>
  <c r="X60" i="6"/>
  <c r="X59" i="6"/>
  <c r="X58" i="6"/>
  <c r="X57" i="6"/>
  <c r="X56" i="6"/>
  <c r="X55" i="6"/>
  <c r="X54" i="6"/>
  <c r="X28" i="6"/>
  <c r="X12" i="6"/>
  <c r="X51" i="6"/>
  <c r="X14" i="6"/>
  <c r="X49" i="6"/>
  <c r="X48" i="6"/>
  <c r="X47" i="6"/>
  <c r="X46" i="6"/>
  <c r="X45" i="6"/>
  <c r="X44" i="6"/>
  <c r="X61" i="6"/>
  <c r="X42" i="6"/>
  <c r="X41" i="6"/>
  <c r="X40" i="6"/>
  <c r="X39" i="6"/>
  <c r="X38" i="6"/>
  <c r="X37" i="6"/>
  <c r="X36" i="6"/>
  <c r="X35" i="6"/>
  <c r="X34" i="6"/>
  <c r="X7" i="6"/>
  <c r="X32" i="6"/>
  <c r="X31" i="6"/>
  <c r="X30" i="6"/>
  <c r="X29" i="6"/>
  <c r="X53" i="6"/>
  <c r="X27" i="6"/>
  <c r="K43" i="6"/>
  <c r="M43" i="6" s="1"/>
  <c r="O43" i="6" s="1"/>
  <c r="P43" i="6" s="1"/>
  <c r="X43" i="6" s="1"/>
  <c r="P25" i="6"/>
  <c r="X25" i="6" s="1"/>
  <c r="K24" i="6"/>
  <c r="M24" i="6" s="1"/>
  <c r="O24" i="6" s="1"/>
  <c r="P24" i="6" s="1"/>
  <c r="X24" i="6" s="1"/>
  <c r="K23" i="6"/>
  <c r="M23" i="6" s="1"/>
  <c r="O23" i="6" s="1"/>
  <c r="P23" i="6" s="1"/>
  <c r="X23" i="6" s="1"/>
  <c r="P22" i="6"/>
  <c r="X22" i="6" s="1"/>
  <c r="K21" i="6"/>
  <c r="M21" i="6" s="1"/>
  <c r="O21" i="6" s="1"/>
  <c r="P21" i="6" s="1"/>
  <c r="X21" i="6" s="1"/>
  <c r="P33" i="6"/>
  <c r="X33" i="6" s="1"/>
  <c r="P19" i="6"/>
  <c r="X19" i="6" s="1"/>
  <c r="K18" i="6"/>
  <c r="M18" i="6" s="1"/>
  <c r="O18" i="6" s="1"/>
  <c r="P18" i="6" s="1"/>
  <c r="X18" i="6" s="1"/>
  <c r="P17" i="6"/>
  <c r="X17" i="6" s="1"/>
  <c r="K16" i="6"/>
  <c r="M16" i="6" s="1"/>
  <c r="O16" i="6" s="1"/>
  <c r="P16" i="6" s="1"/>
  <c r="X16" i="6" s="1"/>
  <c r="K15" i="6"/>
  <c r="M15" i="6" s="1"/>
  <c r="O15" i="6" s="1"/>
  <c r="P15" i="6" s="1"/>
  <c r="X15" i="6" s="1"/>
  <c r="K52" i="6"/>
  <c r="M52" i="6" s="1"/>
  <c r="O52" i="6" s="1"/>
  <c r="P52" i="6" s="1"/>
  <c r="X52" i="6" s="1"/>
  <c r="K13" i="6"/>
  <c r="M13" i="6" s="1"/>
  <c r="O13" i="6" s="1"/>
  <c r="P13" i="6" s="1"/>
  <c r="X13" i="6" s="1"/>
  <c r="P10" i="6"/>
  <c r="X10" i="6" s="1"/>
  <c r="K11" i="6"/>
  <c r="M11" i="6" s="1"/>
  <c r="O11" i="6" s="1"/>
  <c r="P11" i="6" s="1"/>
  <c r="X11" i="6" s="1"/>
  <c r="K20" i="6"/>
  <c r="M20" i="6" s="1"/>
  <c r="O20" i="6" s="1"/>
  <c r="P20" i="6" s="1"/>
  <c r="X20" i="6" s="1"/>
  <c r="K9" i="6"/>
  <c r="M9" i="6" s="1"/>
  <c r="O9" i="6" s="1"/>
  <c r="P9" i="6" s="1"/>
  <c r="X9" i="6" s="1"/>
  <c r="K8" i="6"/>
  <c r="M8" i="6" s="1"/>
  <c r="O8" i="6" s="1"/>
  <c r="P8" i="6" s="1"/>
  <c r="X8" i="6" s="1"/>
  <c r="K26" i="6"/>
  <c r="M26" i="6" s="1"/>
  <c r="O26" i="6" s="1"/>
  <c r="P26" i="6" s="1"/>
  <c r="X26" i="6" s="1"/>
  <c r="K6" i="6"/>
  <c r="M6" i="6" s="1"/>
  <c r="O6" i="6" s="1"/>
  <c r="P6" i="6" s="1"/>
  <c r="X6" i="6" s="1"/>
</calcChain>
</file>

<file path=xl/sharedStrings.xml><?xml version="1.0" encoding="utf-8"?>
<sst xmlns="http://schemas.openxmlformats.org/spreadsheetml/2006/main" count="1378" uniqueCount="106">
  <si>
    <t>Wegparcours</t>
  </si>
  <si>
    <t xml:space="preserve">Gereden </t>
  </si>
  <si>
    <t>Ideale</t>
  </si>
  <si>
    <t>Ver-</t>
  </si>
  <si>
    <t>Straf-</t>
  </si>
  <si>
    <t>Vaardigheid 1e manche</t>
  </si>
  <si>
    <t>Vaardigheid 2e manche</t>
  </si>
  <si>
    <t>Totaal</t>
  </si>
  <si>
    <t>Uit-</t>
  </si>
  <si>
    <t xml:space="preserve">tijd </t>
  </si>
  <si>
    <t>tijd</t>
  </si>
  <si>
    <t>schil</t>
  </si>
  <si>
    <t>punt</t>
  </si>
  <si>
    <t>Tijd-</t>
  </si>
  <si>
    <t>straf-</t>
  </si>
  <si>
    <t>straf</t>
  </si>
  <si>
    <t>slag</t>
  </si>
  <si>
    <t>Nr</t>
  </si>
  <si>
    <t>Deelnemer</t>
  </si>
  <si>
    <t>Woonplaats</t>
  </si>
  <si>
    <t>1e manch</t>
  </si>
  <si>
    <t>2e manch</t>
  </si>
  <si>
    <t>cat.</t>
  </si>
  <si>
    <t xml:space="preserve">  Start-</t>
  </si>
  <si>
    <t xml:space="preserve"> Finish-</t>
  </si>
  <si>
    <t>in sec</t>
  </si>
  <si>
    <t>pun-</t>
  </si>
  <si>
    <t>punten</t>
  </si>
  <si>
    <t>(in 1/100)</t>
  </si>
  <si>
    <t>ten</t>
  </si>
  <si>
    <t>Frank Brakenhoff</t>
  </si>
  <si>
    <t>Robin Franken</t>
  </si>
  <si>
    <t>Yvette van Amelsvoort</t>
  </si>
  <si>
    <t>Jesse Poets</t>
  </si>
  <si>
    <t>Ilse Kuenen</t>
  </si>
  <si>
    <t>Maaike Hannewijk</t>
  </si>
  <si>
    <t>Pieter Karelse</t>
  </si>
  <si>
    <t>2PO</t>
  </si>
  <si>
    <t>1PA</t>
  </si>
  <si>
    <t>1PO</t>
  </si>
  <si>
    <t xml:space="preserve">Hugo Gommers </t>
  </si>
  <si>
    <t>Marjolein Vermaas</t>
  </si>
  <si>
    <t>Ingrid de Raaff</t>
  </si>
  <si>
    <t>Jack Heijboer</t>
  </si>
  <si>
    <t>Johan van Meer</t>
  </si>
  <si>
    <t>Dimitri Verstraeten</t>
  </si>
  <si>
    <t>2PA</t>
  </si>
  <si>
    <t>Hans van Meer</t>
  </si>
  <si>
    <t>Christian de Visser</t>
  </si>
  <si>
    <t>Eric Eijpelaer</t>
  </si>
  <si>
    <t>Bernie Damen</t>
  </si>
  <si>
    <t>Chantal Vermerris</t>
  </si>
  <si>
    <t>Cleo van Dorp</t>
  </si>
  <si>
    <t>Annika van den Berg </t>
  </si>
  <si>
    <t>Jongep.</t>
  </si>
  <si>
    <t>Francis Heijboer</t>
  </si>
  <si>
    <t>Martinus van Wanrooy</t>
  </si>
  <si>
    <t>Sabrina van de Wijdeven</t>
  </si>
  <si>
    <t>Jennifer van der Graaf</t>
  </si>
  <si>
    <t>Rudi van Bijle</t>
  </si>
  <si>
    <t>Jacco van t Westende</t>
  </si>
  <si>
    <t xml:space="preserve">Tessa in 't Groen </t>
  </si>
  <si>
    <t>Charissa den Ridder</t>
  </si>
  <si>
    <t>Kees van der Veeken</t>
  </si>
  <si>
    <t>Simone van Hoepen</t>
  </si>
  <si>
    <t>Frans Marijnissen</t>
  </si>
  <si>
    <t>Liesbeth Boomaars van Gool</t>
  </si>
  <si>
    <t>Jacky Scheer</t>
  </si>
  <si>
    <t>Frank Konings</t>
  </si>
  <si>
    <t>Brigitte Janssen</t>
  </si>
  <si>
    <t>Charlaine marijnissen</t>
  </si>
  <si>
    <t>Piet van den Brand</t>
  </si>
  <si>
    <t>Jeugd</t>
  </si>
  <si>
    <t>Jan Heijnen</t>
  </si>
  <si>
    <t>Johan van Hooijdonk</t>
  </si>
  <si>
    <t>Rien Lauwerijssen</t>
  </si>
  <si>
    <t>Gina Gevers</t>
  </si>
  <si>
    <t>Marcel Marijnissen</t>
  </si>
  <si>
    <t>Gracejelaine den Ridder</t>
  </si>
  <si>
    <t>Umberto van Gool</t>
  </si>
  <si>
    <t>Arno van den Brand</t>
  </si>
  <si>
    <t>Ad van Beek</t>
  </si>
  <si>
    <t>Harry Bartels</t>
  </si>
  <si>
    <t xml:space="preserve">Stephanie Siebers </t>
  </si>
  <si>
    <t>Heidi Raets</t>
  </si>
  <si>
    <t>Marleen van Vendeloo</t>
  </si>
  <si>
    <t>Joëlle Visser</t>
  </si>
  <si>
    <t>Jordy Reuvers</t>
  </si>
  <si>
    <t>Saskia Koppenol</t>
  </si>
  <si>
    <t>Miranda Steenblok- van't Westende</t>
  </si>
  <si>
    <t>Moniek Classens</t>
  </si>
  <si>
    <t>Kees Rommens</t>
  </si>
  <si>
    <t xml:space="preserve">Freek van t Westende </t>
  </si>
  <si>
    <t>Chantal van Dijk</t>
  </si>
  <si>
    <t>Teun Jansen 13 jaar</t>
  </si>
  <si>
    <t>Cor v/d Maagdenberg</t>
  </si>
  <si>
    <t>Erik Verloo</t>
  </si>
  <si>
    <t>P. van den Akker</t>
  </si>
  <si>
    <t>Peter Bas van der Weide</t>
  </si>
  <si>
    <t>Chelsea Dijk</t>
  </si>
  <si>
    <t>Karel Geentjens</t>
  </si>
  <si>
    <t>Bernd Wouters</t>
  </si>
  <si>
    <t>4PO</t>
  </si>
  <si>
    <t>Rudi van Bijlen</t>
  </si>
  <si>
    <t>UITSL.</t>
  </si>
  <si>
    <t>Jong paard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</si>
</sst>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.0"/>
    <numFmt numFmtId="166" formatCode="#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1" fillId="0" borderId="0" applyNumberFormat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/>
    <xf numFmtId="21" fontId="1" fillId="0" borderId="0" xfId="0" applyNumberFormat="1" applyFont="1" applyBorder="1"/>
    <xf numFmtId="165" fontId="1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2" fontId="1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21" fontId="1" fillId="0" borderId="0" xfId="0" applyNumberFormat="1" applyFont="1" applyBorder="1" applyAlignment="1">
      <alignment horizontal="center"/>
    </xf>
    <xf numFmtId="21" fontId="1" fillId="0" borderId="0" xfId="0" applyNumberFormat="1" applyFont="1" applyFill="1" applyBorder="1"/>
    <xf numFmtId="21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0" fontId="1" fillId="0" borderId="0" xfId="0" applyFont="1" applyBorder="1" applyAlignment="1">
      <alignment horizontal="left"/>
    </xf>
    <xf numFmtId="2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21" fontId="1" fillId="2" borderId="0" xfId="0" applyNumberFormat="1" applyFont="1" applyFill="1" applyBorder="1" applyAlignment="1">
      <alignment horizontal="center"/>
    </xf>
    <xf numFmtId="21" fontId="2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0" xfId="0" applyFont="1" applyFill="1" applyBorder="1"/>
    <xf numFmtId="0" fontId="1" fillId="4" borderId="0" xfId="0" applyFont="1" applyFill="1" applyBorder="1" applyAlignment="1">
      <alignment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4" fontId="1" fillId="2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4" fontId="1" fillId="2" borderId="0" xfId="0" applyNumberFormat="1" applyFont="1" applyFill="1" applyBorder="1" applyAlignment="1" applyProtection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</cellXfs>
  <cellStyles count="6">
    <cellStyle name="Normal" xfId="5" xr:uid="{B0F3D42B-8D11-4E9B-BD32-F9175E451841}"/>
    <cellStyle name="Standaard" xfId="0" builtinId="0"/>
    <cellStyle name="Standaard 2" xfId="2" xr:uid="{5422C776-2F6B-48FB-942D-D1EAECB52DD3}"/>
    <cellStyle name="Standaard 2 2" xfId="4" xr:uid="{9E1055C9-95B4-4E99-B582-BBE89EE751F1}"/>
    <cellStyle name="Standaard 3" xfId="3" xr:uid="{EB4FFA27-C7D6-4CEE-A920-94FA12D117CA}"/>
    <cellStyle name="Standaard 4" xfId="1" xr:uid="{D42012B7-7886-4E0F-857C-ECB36E5EB1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609E-222B-408E-8B08-41633246FEDF}">
  <sheetPr filterMode="1"/>
  <dimension ref="A1:AI75"/>
  <sheetViews>
    <sheetView workbookViewId="0">
      <selection activeCell="S64" sqref="S64"/>
    </sheetView>
  </sheetViews>
  <sheetFormatPr defaultRowHeight="12.75" x14ac:dyDescent="0.2"/>
  <cols>
    <col min="1" max="1" width="6.42578125" style="1" bestFit="1" customWidth="1"/>
    <col min="2" max="2" width="30.28515625" style="1" bestFit="1" customWidth="1"/>
    <col min="3" max="5" width="9.140625" style="1" hidden="1" customWidth="1"/>
    <col min="6" max="6" width="9.140625" style="1"/>
    <col min="7" max="16" width="9.140625" style="1" hidden="1" customWidth="1"/>
    <col min="17" max="17" width="4.42578125" style="1" customWidth="1"/>
    <col min="18" max="18" width="13" style="49" customWidth="1"/>
    <col min="19" max="19" width="13" style="1" customWidth="1"/>
    <col min="20" max="20" width="2.5703125" style="1" customWidth="1"/>
    <col min="21" max="21" width="13" style="8" customWidth="1"/>
    <col min="22" max="22" width="13" style="1" customWidth="1"/>
    <col min="23" max="23" width="3" style="1" customWidth="1"/>
    <col min="24" max="24" width="9.140625" style="1"/>
    <col min="25" max="25" width="3.140625" style="1" customWidth="1"/>
    <col min="26" max="26" width="9.140625" style="7"/>
    <col min="27" max="16384" width="9.140625" style="1"/>
  </cols>
  <sheetData>
    <row r="1" spans="1:35" ht="15" customHeight="1" x14ac:dyDescent="0.2">
      <c r="F1" s="7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10"/>
      <c r="R1" s="47"/>
      <c r="S1" s="29" t="s">
        <v>5</v>
      </c>
      <c r="T1" s="10"/>
      <c r="U1" s="28"/>
      <c r="V1" s="29" t="s">
        <v>6</v>
      </c>
      <c r="W1" s="10"/>
      <c r="X1" s="12" t="s">
        <v>7</v>
      </c>
      <c r="Y1" s="12"/>
      <c r="Z1" s="30" t="s">
        <v>8</v>
      </c>
    </row>
    <row r="2" spans="1:35" ht="15" customHeight="1" x14ac:dyDescent="0.2">
      <c r="A2" s="10"/>
      <c r="B2" s="10"/>
      <c r="C2" s="10"/>
      <c r="D2" s="10"/>
      <c r="E2" s="10"/>
      <c r="F2" s="31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10"/>
      <c r="R2" s="48" t="s">
        <v>10</v>
      </c>
      <c r="S2" s="35" t="s">
        <v>14</v>
      </c>
      <c r="T2" s="10"/>
      <c r="U2" s="34" t="s">
        <v>10</v>
      </c>
      <c r="V2" s="35" t="s">
        <v>15</v>
      </c>
      <c r="W2" s="10"/>
      <c r="X2" s="12" t="s">
        <v>14</v>
      </c>
      <c r="Y2" s="12"/>
      <c r="Z2" s="30" t="s">
        <v>16</v>
      </c>
    </row>
    <row r="3" spans="1:35" ht="15" customHeight="1" x14ac:dyDescent="0.2">
      <c r="A3" s="36" t="s">
        <v>17</v>
      </c>
      <c r="B3" s="36" t="s">
        <v>18</v>
      </c>
      <c r="C3" s="36" t="s">
        <v>19</v>
      </c>
      <c r="D3" s="36" t="s">
        <v>20</v>
      </c>
      <c r="E3" s="36" t="s">
        <v>21</v>
      </c>
      <c r="F3" s="31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10"/>
      <c r="R3" s="48" t="s">
        <v>25</v>
      </c>
      <c r="S3" s="31" t="s">
        <v>26</v>
      </c>
      <c r="T3" s="10"/>
      <c r="U3" s="34" t="s">
        <v>25</v>
      </c>
      <c r="V3" s="35" t="s">
        <v>26</v>
      </c>
      <c r="W3" s="10"/>
      <c r="X3" s="12" t="s">
        <v>27</v>
      </c>
      <c r="Y3" s="12"/>
      <c r="Z3" s="30"/>
    </row>
    <row r="4" spans="1:35" ht="15" customHeight="1" x14ac:dyDescent="0.2">
      <c r="A4" s="10"/>
      <c r="B4" s="10"/>
      <c r="C4" s="10"/>
      <c r="D4" s="10"/>
      <c r="E4" s="10"/>
      <c r="F4" s="31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10"/>
      <c r="R4" s="48" t="s">
        <v>28</v>
      </c>
      <c r="S4" s="31" t="s">
        <v>29</v>
      </c>
      <c r="T4" s="10"/>
      <c r="U4" s="34" t="s">
        <v>28</v>
      </c>
      <c r="V4" s="35" t="s">
        <v>29</v>
      </c>
      <c r="W4" s="10"/>
      <c r="X4" s="12"/>
      <c r="Y4" s="12"/>
      <c r="Z4" s="30"/>
    </row>
    <row r="5" spans="1:35" x14ac:dyDescent="0.2">
      <c r="AA5" s="1">
        <v>6</v>
      </c>
    </row>
    <row r="6" spans="1:35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>I6-G6</f>
        <v>4.166666666666663E-2</v>
      </c>
      <c r="L6" s="16">
        <v>4.1666666666666699E-2</v>
      </c>
      <c r="M6" s="3">
        <f>ABS(K6-L6)</f>
        <v>6.9388939039072284E-17</v>
      </c>
      <c r="N6" s="2"/>
      <c r="O6" s="4">
        <f>(M6*24*60*60-60)*0.2</f>
        <v>-11.999999999998801</v>
      </c>
      <c r="P6" s="4">
        <f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37" si="0">P6+(+R6+S6)+(U6+V6)</f>
        <v>272.58000000000004</v>
      </c>
      <c r="Z6" s="6"/>
      <c r="AA6" s="1"/>
    </row>
    <row r="7" spans="1:35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>I7-G7</f>
        <v>4.1666666666666963E-2</v>
      </c>
      <c r="L7" s="16">
        <v>4.1666666666666699E-2</v>
      </c>
      <c r="M7" s="3">
        <f>ABS(K7-L7)</f>
        <v>2.6367796834847468E-16</v>
      </c>
      <c r="N7" s="2"/>
      <c r="O7" s="4">
        <f>(M7*24*60*60-60)*0.2</f>
        <v>-11.999999999995445</v>
      </c>
      <c r="P7" s="4">
        <f>IF((O7&lt;0),0,O7)</f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0"/>
        <v>267.06</v>
      </c>
      <c r="Z7" s="6"/>
      <c r="AA7" s="1"/>
    </row>
    <row r="8" spans="1:35" s="75" customFormat="1" ht="17.25" customHeight="1" x14ac:dyDescent="0.2">
      <c r="A8" s="38">
        <v>64</v>
      </c>
      <c r="B8" s="38" t="s">
        <v>87</v>
      </c>
      <c r="C8" s="1"/>
      <c r="D8" s="1"/>
      <c r="E8" s="1"/>
      <c r="F8" s="22" t="s">
        <v>39</v>
      </c>
      <c r="G8" s="1"/>
      <c r="H8" s="1"/>
      <c r="I8" s="1"/>
      <c r="J8" s="1"/>
      <c r="K8" s="1"/>
      <c r="L8" s="1"/>
      <c r="M8" s="1"/>
      <c r="N8" s="1"/>
      <c r="O8" s="1"/>
      <c r="P8" s="1"/>
      <c r="Q8" s="38"/>
      <c r="R8" s="60">
        <v>104.91</v>
      </c>
      <c r="S8" s="38">
        <v>4</v>
      </c>
      <c r="T8" s="38"/>
      <c r="U8" s="61">
        <v>102.17</v>
      </c>
      <c r="V8" s="38">
        <v>0</v>
      </c>
      <c r="W8" s="38"/>
      <c r="X8" s="74">
        <f t="shared" si="0"/>
        <v>211.07999999999998</v>
      </c>
      <c r="Y8" s="38"/>
      <c r="Z8" s="22">
        <v>1</v>
      </c>
      <c r="AA8" s="38"/>
      <c r="AB8" s="38"/>
      <c r="AC8" s="38"/>
      <c r="AD8" s="38"/>
      <c r="AE8" s="38"/>
      <c r="AF8" s="38"/>
      <c r="AG8" s="38"/>
      <c r="AH8" s="38"/>
      <c r="AI8" s="38"/>
    </row>
    <row r="9" spans="1:35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>I9-G9</f>
        <v>4.1666666666666463E-2</v>
      </c>
      <c r="L9" s="16">
        <v>4.1666666666666699E-2</v>
      </c>
      <c r="M9" s="3">
        <f>ABS(K9-L9)</f>
        <v>2.3592239273284576E-16</v>
      </c>
      <c r="N9" s="2"/>
      <c r="O9" s="4">
        <f>(M9*24*60*60-60)*0.2</f>
        <v>-11.999999999995923</v>
      </c>
      <c r="P9" s="4">
        <f>IF((O9&lt;0),0,O9)</f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0"/>
        <v>272.52999999999997</v>
      </c>
      <c r="Y9" s="12"/>
      <c r="Z9" s="6"/>
      <c r="AA9" s="1"/>
    </row>
    <row r="10" spans="1:35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>I10-G10</f>
        <v>4.1666666666666963E-2</v>
      </c>
      <c r="L10" s="16">
        <v>4.1666666666666699E-2</v>
      </c>
      <c r="M10" s="15">
        <f>ABS(K10-L10)</f>
        <v>2.6367796834847468E-16</v>
      </c>
      <c r="N10" s="18"/>
      <c r="O10" s="19">
        <f>(M10*24*60*60-60)*0.2</f>
        <v>-11.999999999995445</v>
      </c>
      <c r="P10" s="19">
        <f>IF((O10&lt;0),0,O10)</f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0"/>
        <v>258.52</v>
      </c>
      <c r="Z10" s="6"/>
      <c r="AA10" s="1"/>
    </row>
    <row r="11" spans="1:35" s="75" customFormat="1" ht="17.25" customHeight="1" x14ac:dyDescent="0.2">
      <c r="A11" s="39">
        <v>4166</v>
      </c>
      <c r="B11" s="41" t="s">
        <v>69</v>
      </c>
      <c r="C11" s="1"/>
      <c r="D11" s="1"/>
      <c r="E11" s="1"/>
      <c r="F11" s="22" t="s">
        <v>39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38"/>
      <c r="R11" s="60">
        <v>110.84</v>
      </c>
      <c r="S11" s="38">
        <v>0</v>
      </c>
      <c r="T11" s="38"/>
      <c r="U11" s="61">
        <v>109.97</v>
      </c>
      <c r="V11" s="38">
        <v>4</v>
      </c>
      <c r="W11" s="38"/>
      <c r="X11" s="74">
        <f t="shared" si="0"/>
        <v>224.81</v>
      </c>
      <c r="Y11" s="38"/>
      <c r="Z11" s="22">
        <v>2</v>
      </c>
      <c r="AA11" s="38"/>
      <c r="AB11" s="38"/>
      <c r="AC11" s="38"/>
      <c r="AD11" s="38"/>
      <c r="AE11" s="38"/>
      <c r="AF11" s="38"/>
      <c r="AG11" s="38"/>
      <c r="AH11" s="38"/>
      <c r="AI11" s="38"/>
    </row>
    <row r="12" spans="1:35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>IF((O12&lt;0),0,O12)</f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0"/>
        <v>224.46</v>
      </c>
      <c r="Z12" s="6"/>
      <c r="AA12" s="1"/>
    </row>
    <row r="13" spans="1:35" s="75" customFormat="1" ht="17.25" customHeight="1" x14ac:dyDescent="0.2">
      <c r="A13" s="38">
        <v>1976</v>
      </c>
      <c r="B13" s="38" t="s">
        <v>35</v>
      </c>
      <c r="C13" s="7" t="s">
        <v>39</v>
      </c>
      <c r="D13" s="13"/>
      <c r="E13" s="13"/>
      <c r="F13" s="22" t="s">
        <v>39</v>
      </c>
      <c r="G13" s="14">
        <v>0.55555555555555558</v>
      </c>
      <c r="H13" s="2"/>
      <c r="I13" s="15">
        <v>0.59722222222222221</v>
      </c>
      <c r="J13" s="2"/>
      <c r="K13" s="15">
        <f>I13-G13</f>
        <v>4.166666666666663E-2</v>
      </c>
      <c r="L13" s="16">
        <v>4.1666666666666699E-2</v>
      </c>
      <c r="M13" s="3">
        <f>ABS(K13-L13)</f>
        <v>6.9388939039072284E-17</v>
      </c>
      <c r="N13" s="2"/>
      <c r="O13" s="4">
        <f>(M13*24*60*60-60)*0.2</f>
        <v>-11.999999999998801</v>
      </c>
      <c r="P13" s="4">
        <f>IF((O13&lt;0),0,O13)</f>
        <v>0</v>
      </c>
      <c r="Q13" s="38"/>
      <c r="R13" s="64">
        <v>115.82</v>
      </c>
      <c r="S13" s="52">
        <v>0</v>
      </c>
      <c r="T13" s="38"/>
      <c r="U13" s="65">
        <v>110.52</v>
      </c>
      <c r="V13" s="52">
        <v>0</v>
      </c>
      <c r="W13" s="38"/>
      <c r="X13" s="74">
        <f t="shared" si="0"/>
        <v>226.33999999999997</v>
      </c>
      <c r="Y13" s="70"/>
      <c r="Z13" s="22">
        <v>3</v>
      </c>
      <c r="AA13" s="38"/>
    </row>
    <row r="14" spans="1:35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>IF((O14&lt;0),0,O14)</f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0"/>
        <v>375.71000000000004</v>
      </c>
      <c r="Z14" s="6"/>
      <c r="AA14" s="1"/>
    </row>
    <row r="15" spans="1:35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>IF((O15&lt;0),0,O15)</f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0"/>
        <v>385.40999999999997</v>
      </c>
      <c r="Z15" s="6"/>
      <c r="AA15" s="1"/>
    </row>
    <row r="16" spans="1:35" s="75" customFormat="1" ht="17.25" customHeight="1" x14ac:dyDescent="0.2">
      <c r="A16" s="38">
        <v>5081</v>
      </c>
      <c r="B16" s="38" t="s">
        <v>89</v>
      </c>
      <c r="C16" s="1"/>
      <c r="D16" s="1"/>
      <c r="E16" s="1"/>
      <c r="F16" s="22" t="s">
        <v>39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38"/>
      <c r="R16" s="60">
        <v>115.89</v>
      </c>
      <c r="S16" s="38">
        <v>0</v>
      </c>
      <c r="T16" s="38"/>
      <c r="U16" s="61">
        <v>112.97</v>
      </c>
      <c r="V16" s="38">
        <v>0</v>
      </c>
      <c r="W16" s="38"/>
      <c r="X16" s="74">
        <f t="shared" si="0"/>
        <v>228.86</v>
      </c>
      <c r="Y16" s="38"/>
      <c r="Z16" s="22">
        <v>4</v>
      </c>
      <c r="AA16" s="38"/>
      <c r="AB16" s="38"/>
      <c r="AC16" s="38"/>
      <c r="AD16" s="38"/>
      <c r="AE16" s="38"/>
      <c r="AF16" s="38"/>
      <c r="AG16" s="38"/>
      <c r="AH16" s="38"/>
      <c r="AI16" s="38"/>
    </row>
    <row r="17" spans="1:35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ref="P17:P23" si="1">IF((O17&lt;0),0,O17)</f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0"/>
        <v>278.08999999999997</v>
      </c>
      <c r="Z17" s="6"/>
      <c r="AA17" s="1"/>
    </row>
    <row r="18" spans="1:35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si="1"/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0"/>
        <v>305.60000000000002</v>
      </c>
      <c r="Z18" s="6"/>
      <c r="AA18" s="1"/>
    </row>
    <row r="19" spans="1:35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 t="shared" si="1"/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0"/>
        <v>370.63</v>
      </c>
      <c r="Z19" s="6"/>
      <c r="AA19" s="1"/>
    </row>
    <row r="20" spans="1:35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 t="shared" si="1"/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0"/>
        <v>313.39</v>
      </c>
      <c r="Z20" s="6"/>
      <c r="AA20" s="1"/>
    </row>
    <row r="21" spans="1:35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1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0"/>
        <v>309.13</v>
      </c>
      <c r="Z21" s="6"/>
      <c r="AA21" s="1"/>
    </row>
    <row r="22" spans="1:35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1"/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0"/>
        <v>263.12</v>
      </c>
      <c r="Z22" s="6"/>
      <c r="AA22" s="1"/>
    </row>
    <row r="23" spans="1:35" s="75" customFormat="1" ht="17.25" customHeight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1"/>
        <v>0</v>
      </c>
      <c r="Q23" s="38"/>
      <c r="R23" s="64">
        <v>115.52</v>
      </c>
      <c r="S23" s="52">
        <v>0</v>
      </c>
      <c r="T23" s="38"/>
      <c r="U23" s="65">
        <v>113.23</v>
      </c>
      <c r="V23" s="52">
        <v>4</v>
      </c>
      <c r="W23" s="38"/>
      <c r="X23" s="74">
        <f t="shared" si="0"/>
        <v>232.75</v>
      </c>
      <c r="Z23" s="22">
        <v>5</v>
      </c>
      <c r="AA23" s="38"/>
    </row>
    <row r="24" spans="1:35" s="75" customFormat="1" ht="17.25" customHeight="1" x14ac:dyDescent="0.2">
      <c r="A24" s="39">
        <v>3882</v>
      </c>
      <c r="B24" s="44" t="s">
        <v>67</v>
      </c>
      <c r="C24" s="1"/>
      <c r="D24" s="1"/>
      <c r="E24" s="1"/>
      <c r="F24" s="45" t="s">
        <v>39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38"/>
      <c r="R24" s="60">
        <v>112.52</v>
      </c>
      <c r="S24" s="38">
        <v>0</v>
      </c>
      <c r="T24" s="38"/>
      <c r="U24" s="61">
        <v>109.19</v>
      </c>
      <c r="V24" s="38">
        <v>12</v>
      </c>
      <c r="W24" s="38"/>
      <c r="X24" s="74">
        <f t="shared" si="0"/>
        <v>233.70999999999998</v>
      </c>
      <c r="Y24" s="38"/>
      <c r="Z24" s="22">
        <v>6</v>
      </c>
      <c r="AA24" s="38"/>
      <c r="AB24" s="38"/>
      <c r="AC24" s="38"/>
      <c r="AD24" s="38"/>
      <c r="AE24" s="38"/>
      <c r="AF24" s="38"/>
      <c r="AG24" s="38"/>
      <c r="AH24" s="38"/>
      <c r="AI24" s="38"/>
    </row>
    <row r="25" spans="1:35" s="75" customFormat="1" ht="17.25" customHeight="1" x14ac:dyDescent="0.2">
      <c r="A25" s="39">
        <v>5080</v>
      </c>
      <c r="B25" s="38" t="s">
        <v>92</v>
      </c>
      <c r="C25" s="1"/>
      <c r="D25" s="1"/>
      <c r="E25" s="1"/>
      <c r="F25" s="22" t="s">
        <v>39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38"/>
      <c r="R25" s="60">
        <v>121.38</v>
      </c>
      <c r="S25" s="38">
        <v>4</v>
      </c>
      <c r="T25" s="38"/>
      <c r="U25" s="61">
        <v>113.79</v>
      </c>
      <c r="V25" s="38">
        <v>0</v>
      </c>
      <c r="W25" s="38"/>
      <c r="X25" s="74">
        <f t="shared" si="0"/>
        <v>239.17000000000002</v>
      </c>
      <c r="Y25" s="38"/>
      <c r="Z25" s="22">
        <v>7</v>
      </c>
      <c r="AA25" s="38"/>
      <c r="AB25" s="38"/>
      <c r="AC25" s="38"/>
      <c r="AD25" s="38"/>
      <c r="AE25" s="38"/>
      <c r="AF25" s="38"/>
      <c r="AG25" s="38"/>
      <c r="AH25" s="38"/>
      <c r="AI25" s="38"/>
    </row>
    <row r="26" spans="1:35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>IF((O26&lt;0),0,O26)</f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0"/>
        <v>319.45000000000005</v>
      </c>
      <c r="Z26" s="6"/>
      <c r="AA26" s="1"/>
    </row>
    <row r="27" spans="1:35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0"/>
        <v>339.57</v>
      </c>
      <c r="Z27" s="1"/>
    </row>
    <row r="28" spans="1:35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0"/>
        <v>388.61</v>
      </c>
      <c r="Z28" s="1"/>
    </row>
    <row r="29" spans="1:35" s="38" customFormat="1" ht="17.25" customHeight="1" x14ac:dyDescent="0.2">
      <c r="A29" s="39">
        <v>3344</v>
      </c>
      <c r="B29" s="41" t="s">
        <v>90</v>
      </c>
      <c r="C29" s="1"/>
      <c r="D29" s="1"/>
      <c r="E29" s="1"/>
      <c r="F29" s="22" t="s">
        <v>39</v>
      </c>
      <c r="G29" s="1"/>
      <c r="H29" s="1"/>
      <c r="I29" s="1"/>
      <c r="J29" s="1"/>
      <c r="K29" s="1"/>
      <c r="L29" s="1"/>
      <c r="M29" s="1"/>
      <c r="N29" s="1"/>
      <c r="O29" s="1"/>
      <c r="P29" s="1"/>
      <c r="R29" s="60">
        <v>125.85</v>
      </c>
      <c r="S29" s="38">
        <v>0</v>
      </c>
      <c r="U29" s="61">
        <v>113.6</v>
      </c>
      <c r="V29" s="38">
        <v>4</v>
      </c>
      <c r="X29" s="74">
        <f t="shared" si="0"/>
        <v>243.45</v>
      </c>
      <c r="Z29" s="22">
        <v>8</v>
      </c>
    </row>
    <row r="30" spans="1:35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0"/>
        <v>251.46999999999997</v>
      </c>
      <c r="Z30" s="1"/>
    </row>
    <row r="31" spans="1:35" s="38" customFormat="1" ht="17.25" customHeight="1" x14ac:dyDescent="0.2">
      <c r="A31" s="39">
        <v>5149</v>
      </c>
      <c r="B31" s="41" t="s">
        <v>85</v>
      </c>
      <c r="C31" s="1"/>
      <c r="D31" s="1"/>
      <c r="E31" s="1"/>
      <c r="F31" s="22" t="s">
        <v>39</v>
      </c>
      <c r="G31" s="1"/>
      <c r="H31" s="1"/>
      <c r="I31" s="1"/>
      <c r="J31" s="1"/>
      <c r="K31" s="1"/>
      <c r="L31" s="1"/>
      <c r="M31" s="1"/>
      <c r="N31" s="1"/>
      <c r="O31" s="1"/>
      <c r="P31" s="1"/>
      <c r="R31" s="60">
        <v>122.52</v>
      </c>
      <c r="S31" s="38">
        <v>0</v>
      </c>
      <c r="U31" s="61">
        <v>123.75</v>
      </c>
      <c r="V31" s="38">
        <v>0</v>
      </c>
      <c r="X31" s="74">
        <f t="shared" si="0"/>
        <v>246.26999999999998</v>
      </c>
      <c r="Z31" s="22">
        <v>9</v>
      </c>
    </row>
    <row r="32" spans="1:35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0"/>
        <v>305.99</v>
      </c>
      <c r="Z32" s="1"/>
    </row>
    <row r="33" spans="1:34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0"/>
        <v>220.27</v>
      </c>
      <c r="Z33" s="1"/>
    </row>
    <row r="34" spans="1:34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0"/>
        <v>356.08000000000004</v>
      </c>
      <c r="Z34" s="1"/>
    </row>
    <row r="35" spans="1:34" s="38" customFormat="1" ht="17.25" customHeight="1" x14ac:dyDescent="0.2">
      <c r="A35" s="38">
        <v>310</v>
      </c>
      <c r="B35" s="38" t="s">
        <v>100</v>
      </c>
      <c r="C35" s="1"/>
      <c r="D35" s="1"/>
      <c r="E35" s="1"/>
      <c r="F35" s="22" t="s">
        <v>39</v>
      </c>
      <c r="G35" s="1"/>
      <c r="H35" s="1"/>
      <c r="I35" s="1"/>
      <c r="J35" s="1"/>
      <c r="K35" s="1"/>
      <c r="L35" s="1"/>
      <c r="M35" s="1"/>
      <c r="N35" s="1"/>
      <c r="O35" s="1"/>
      <c r="P35" s="1"/>
      <c r="R35" s="60">
        <v>125.99</v>
      </c>
      <c r="S35" s="38">
        <v>0</v>
      </c>
      <c r="U35" s="61">
        <v>120.46</v>
      </c>
      <c r="V35" s="38">
        <v>0</v>
      </c>
      <c r="X35" s="74">
        <f t="shared" si="0"/>
        <v>246.45</v>
      </c>
      <c r="Z35" s="22">
        <v>10</v>
      </c>
    </row>
    <row r="36" spans="1:34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0"/>
        <v>228.7</v>
      </c>
      <c r="Z36" s="1"/>
    </row>
    <row r="37" spans="1:34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0"/>
        <v>318.90999999999997</v>
      </c>
      <c r="Z37" s="1"/>
    </row>
    <row r="38" spans="1:34" s="38" customFormat="1" ht="17.25" customHeight="1" x14ac:dyDescent="0.2">
      <c r="A38" s="39">
        <v>69</v>
      </c>
      <c r="B38" s="41" t="s">
        <v>98</v>
      </c>
      <c r="C38" s="1"/>
      <c r="D38" s="1"/>
      <c r="E38" s="1"/>
      <c r="F38" s="22" t="s">
        <v>39</v>
      </c>
      <c r="G38" s="1"/>
      <c r="H38" s="1"/>
      <c r="I38" s="1"/>
      <c r="J38" s="1"/>
      <c r="K38" s="1"/>
      <c r="L38" s="1"/>
      <c r="M38" s="1"/>
      <c r="N38" s="1"/>
      <c r="O38" s="1"/>
      <c r="P38" s="1"/>
      <c r="R38" s="60">
        <v>117.31</v>
      </c>
      <c r="S38" s="38">
        <v>4</v>
      </c>
      <c r="U38" s="61">
        <v>117.51</v>
      </c>
      <c r="V38" s="38">
        <v>8</v>
      </c>
      <c r="X38" s="74">
        <f t="shared" ref="X38:X74" si="2">P38+(+R38+S38)+(U38+V38)</f>
        <v>246.82</v>
      </c>
      <c r="Z38" s="22">
        <v>11</v>
      </c>
    </row>
    <row r="39" spans="1:34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si="2"/>
        <v>233.76999999999998</v>
      </c>
      <c r="Z39" s="1"/>
    </row>
    <row r="40" spans="1:34" s="38" customFormat="1" ht="17.25" customHeight="1" x14ac:dyDescent="0.2">
      <c r="A40" s="38">
        <v>5150</v>
      </c>
      <c r="B40" s="38" t="s">
        <v>99</v>
      </c>
      <c r="C40" s="1"/>
      <c r="D40" s="1"/>
      <c r="E40" s="1"/>
      <c r="F40" s="22" t="s">
        <v>39</v>
      </c>
      <c r="G40" s="1"/>
      <c r="H40" s="1"/>
      <c r="I40" s="1"/>
      <c r="J40" s="1"/>
      <c r="K40" s="1"/>
      <c r="L40" s="1"/>
      <c r="M40" s="1"/>
      <c r="N40" s="1"/>
      <c r="O40" s="1"/>
      <c r="P40" s="1"/>
      <c r="R40" s="60">
        <v>121.31</v>
      </c>
      <c r="S40" s="38">
        <v>4</v>
      </c>
      <c r="U40" s="61">
        <v>119.2</v>
      </c>
      <c r="V40" s="38">
        <v>4</v>
      </c>
      <c r="X40" s="74">
        <f t="shared" si="2"/>
        <v>248.51</v>
      </c>
      <c r="Z40" s="22">
        <v>12</v>
      </c>
    </row>
    <row r="41" spans="1:34" s="38" customFormat="1" ht="17.25" customHeight="1" x14ac:dyDescent="0.2">
      <c r="A41" s="39">
        <v>4619</v>
      </c>
      <c r="B41" s="41" t="s">
        <v>93</v>
      </c>
      <c r="C41" s="1"/>
      <c r="D41" s="1"/>
      <c r="E41" s="1"/>
      <c r="F41" s="22" t="s">
        <v>39</v>
      </c>
      <c r="G41" s="1"/>
      <c r="H41" s="1"/>
      <c r="I41" s="1"/>
      <c r="J41" s="1"/>
      <c r="K41" s="1"/>
      <c r="L41" s="1"/>
      <c r="M41" s="1"/>
      <c r="N41" s="1"/>
      <c r="O41" s="1"/>
      <c r="P41" s="1"/>
      <c r="R41" s="60">
        <v>123.18</v>
      </c>
      <c r="S41" s="38">
        <v>0</v>
      </c>
      <c r="U41" s="61">
        <v>128.24</v>
      </c>
      <c r="V41" s="38">
        <v>4</v>
      </c>
      <c r="X41" s="74">
        <f t="shared" si="2"/>
        <v>255.42000000000002</v>
      </c>
      <c r="Z41" s="22">
        <v>13</v>
      </c>
    </row>
    <row r="42" spans="1:34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2"/>
        <v>328.07</v>
      </c>
      <c r="Z42" s="1"/>
    </row>
    <row r="43" spans="1:34" hidden="1" x14ac:dyDescent="0.2">
      <c r="A43" s="39">
        <v>55</v>
      </c>
      <c r="B43" s="41" t="s">
        <v>71</v>
      </c>
      <c r="F43" s="22" t="s">
        <v>38</v>
      </c>
      <c r="S43" s="1" t="s">
        <v>104</v>
      </c>
      <c r="X43" s="17" t="e">
        <f t="shared" si="2"/>
        <v>#VALUE!</v>
      </c>
      <c r="Z43" s="1"/>
    </row>
    <row r="44" spans="1:34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2"/>
        <v>295.14</v>
      </c>
      <c r="Z44" s="1"/>
      <c r="AC44" s="38"/>
      <c r="AD44" s="38"/>
      <c r="AH44" s="22"/>
    </row>
    <row r="45" spans="1:34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2"/>
        <v>286.14999999999998</v>
      </c>
      <c r="Z45" s="1"/>
    </row>
    <row r="46" spans="1:34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2"/>
        <v>252.42</v>
      </c>
      <c r="Z46" s="1"/>
    </row>
    <row r="47" spans="1:34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2"/>
        <v>282.90999999999997</v>
      </c>
      <c r="Z47" s="1"/>
    </row>
    <row r="48" spans="1:34" hidden="1" x14ac:dyDescent="0.2">
      <c r="A48" s="1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2"/>
        <v>370.01</v>
      </c>
      <c r="Z48" s="1"/>
    </row>
    <row r="49" spans="1:35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2"/>
        <v>254.38</v>
      </c>
      <c r="Z49" s="1"/>
    </row>
    <row r="50" spans="1:35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2"/>
        <v>236.34</v>
      </c>
      <c r="Z50" s="1"/>
    </row>
    <row r="51" spans="1:35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2"/>
        <v>285.76</v>
      </c>
      <c r="Z51" s="1"/>
    </row>
    <row r="52" spans="1:35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2"/>
        <v>227.04000000000002</v>
      </c>
      <c r="Z52" s="1"/>
    </row>
    <row r="53" spans="1:35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2"/>
        <v>279.88</v>
      </c>
      <c r="Z53" s="1"/>
    </row>
    <row r="54" spans="1:35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2"/>
        <v>288.67</v>
      </c>
      <c r="Z54" s="1"/>
    </row>
    <row r="55" spans="1:35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 t="shared" si="2"/>
        <v>354.88</v>
      </c>
      <c r="Z55" s="1"/>
    </row>
    <row r="56" spans="1:35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2"/>
        <v>274.73</v>
      </c>
      <c r="Z56" s="1"/>
    </row>
    <row r="57" spans="1:35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2"/>
        <v>274.58999999999997</v>
      </c>
      <c r="Z57" s="1"/>
    </row>
    <row r="58" spans="1:35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 t="shared" si="2"/>
        <v>300.70000000000005</v>
      </c>
      <c r="Z58" s="1"/>
    </row>
    <row r="59" spans="1:35" s="38" customFormat="1" ht="17.25" customHeight="1" x14ac:dyDescent="0.2">
      <c r="A59" s="39">
        <v>41</v>
      </c>
      <c r="B59" s="41" t="s">
        <v>53</v>
      </c>
      <c r="C59" s="1"/>
      <c r="D59" s="13"/>
      <c r="E59" s="13"/>
      <c r="F59" s="22" t="s">
        <v>39</v>
      </c>
      <c r="G59" s="3"/>
      <c r="H59" s="2"/>
      <c r="I59" s="3"/>
      <c r="J59" s="2"/>
      <c r="K59" s="3"/>
      <c r="L59" s="3"/>
      <c r="M59" s="3"/>
      <c r="N59" s="2"/>
      <c r="O59" s="4"/>
      <c r="P59" s="4">
        <f>IF((O59&lt;0),0,O59)</f>
        <v>0</v>
      </c>
      <c r="R59" s="60">
        <v>130.33000000000001</v>
      </c>
      <c r="S59" s="38">
        <v>0</v>
      </c>
      <c r="U59" s="61">
        <v>126.1</v>
      </c>
      <c r="V59" s="38">
        <v>0</v>
      </c>
      <c r="X59" s="74">
        <f t="shared" si="2"/>
        <v>256.43</v>
      </c>
      <c r="Y59" s="75"/>
      <c r="Z59" s="22">
        <v>14</v>
      </c>
      <c r="AB59" s="75"/>
      <c r="AC59" s="75"/>
      <c r="AD59" s="75"/>
      <c r="AE59" s="75"/>
      <c r="AF59" s="75"/>
      <c r="AG59" s="75"/>
      <c r="AH59" s="75"/>
      <c r="AI59" s="75"/>
    </row>
    <row r="60" spans="1:35" s="38" customFormat="1" ht="17.25" customHeight="1" x14ac:dyDescent="0.2">
      <c r="A60" s="39">
        <v>53</v>
      </c>
      <c r="B60" s="41" t="s">
        <v>68</v>
      </c>
      <c r="C60" s="1"/>
      <c r="D60" s="1"/>
      <c r="E60" s="1"/>
      <c r="F60" s="22" t="s">
        <v>39</v>
      </c>
      <c r="G60" s="1"/>
      <c r="H60" s="1"/>
      <c r="I60" s="1"/>
      <c r="J60" s="1"/>
      <c r="K60" s="1"/>
      <c r="L60" s="1"/>
      <c r="M60" s="1"/>
      <c r="N60" s="1"/>
      <c r="O60" s="1"/>
      <c r="P60" s="1"/>
      <c r="R60" s="60">
        <v>122.69</v>
      </c>
      <c r="S60" s="38">
        <v>0</v>
      </c>
      <c r="U60" s="61">
        <v>127.74</v>
      </c>
      <c r="V60" s="38">
        <v>8</v>
      </c>
      <c r="X60" s="74">
        <f t="shared" si="2"/>
        <v>258.43</v>
      </c>
      <c r="Z60" s="22">
        <v>15</v>
      </c>
    </row>
    <row r="61" spans="1:35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2"/>
        <v>348.85</v>
      </c>
      <c r="Z61" s="1"/>
    </row>
    <row r="62" spans="1:35" s="38" customFormat="1" ht="17.25" customHeight="1" x14ac:dyDescent="0.2">
      <c r="A62" s="39">
        <v>40</v>
      </c>
      <c r="B62" s="38" t="s">
        <v>52</v>
      </c>
      <c r="C62" s="1"/>
      <c r="D62" s="13"/>
      <c r="E62" s="13"/>
      <c r="F62" s="22" t="s">
        <v>39</v>
      </c>
      <c r="G62" s="21">
        <v>0.58888888888888891</v>
      </c>
      <c r="H62" s="2"/>
      <c r="I62" s="15">
        <v>0.63055555555555498</v>
      </c>
      <c r="J62" s="2"/>
      <c r="K62" s="3">
        <f>I62-G62</f>
        <v>4.1666666666666075E-2</v>
      </c>
      <c r="L62" s="16">
        <v>4.1666666666666699E-2</v>
      </c>
      <c r="M62" s="3">
        <f>ABS(K62-L62)</f>
        <v>6.2450045135165055E-16</v>
      </c>
      <c r="N62" s="2"/>
      <c r="O62" s="4">
        <f>(M62*24*60*60-60)*0.2</f>
        <v>-11.999999999989209</v>
      </c>
      <c r="P62" s="4">
        <f>IF((O62&lt;0),0,O62)</f>
        <v>0</v>
      </c>
      <c r="R62" s="64">
        <v>133.5</v>
      </c>
      <c r="S62" s="52">
        <v>0</v>
      </c>
      <c r="U62" s="65">
        <v>125.98</v>
      </c>
      <c r="V62" s="52">
        <v>0</v>
      </c>
      <c r="X62" s="74">
        <f t="shared" si="2"/>
        <v>259.48</v>
      </c>
      <c r="Y62" s="75"/>
      <c r="Z62" s="22">
        <v>16</v>
      </c>
      <c r="AB62" s="75"/>
      <c r="AC62" s="75"/>
      <c r="AD62" s="75"/>
      <c r="AE62" s="75"/>
      <c r="AF62" s="75"/>
      <c r="AG62" s="75"/>
      <c r="AH62" s="75"/>
      <c r="AI62" s="75"/>
    </row>
    <row r="63" spans="1:35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V63" s="1">
        <v>8</v>
      </c>
      <c r="X63" s="17">
        <f t="shared" si="2"/>
        <v>293.71000000000004</v>
      </c>
      <c r="Z63" s="1"/>
    </row>
    <row r="64" spans="1:35" s="38" customFormat="1" ht="17.25" customHeight="1" x14ac:dyDescent="0.2">
      <c r="A64" s="38">
        <v>1434</v>
      </c>
      <c r="B64" s="38" t="s">
        <v>40</v>
      </c>
      <c r="C64" s="7" t="s">
        <v>39</v>
      </c>
      <c r="D64" s="13"/>
      <c r="E64" s="13"/>
      <c r="F64" s="22" t="s">
        <v>39</v>
      </c>
      <c r="G64" s="14">
        <v>0.3972222222222222</v>
      </c>
      <c r="H64" s="10"/>
      <c r="I64" s="15">
        <v>0.43888888888888899</v>
      </c>
      <c r="J64" s="18"/>
      <c r="K64" s="15">
        <f>I64-G64</f>
        <v>4.1666666666666796E-2</v>
      </c>
      <c r="L64" s="16">
        <v>4.1666666666666664E-2</v>
      </c>
      <c r="M64" s="15">
        <f>ABS(K64-L64)</f>
        <v>1.3183898417423734E-16</v>
      </c>
      <c r="N64" s="18"/>
      <c r="O64" s="19">
        <f>(M64*24*60*60-60)*0.2</f>
        <v>-11.999999999997723</v>
      </c>
      <c r="P64" s="19">
        <f>IF((O64&lt;0),0,O64)</f>
        <v>0</v>
      </c>
      <c r="Q64" s="52"/>
      <c r="R64" s="64">
        <v>123.64</v>
      </c>
      <c r="S64" s="52">
        <v>4</v>
      </c>
      <c r="T64" s="52"/>
      <c r="U64" s="65">
        <v>129.09</v>
      </c>
      <c r="V64" s="52">
        <v>8</v>
      </c>
      <c r="W64" s="52"/>
      <c r="X64" s="74">
        <f t="shared" si="2"/>
        <v>264.73</v>
      </c>
      <c r="Y64" s="70"/>
      <c r="Z64" s="22">
        <v>17</v>
      </c>
      <c r="AA64" s="52"/>
      <c r="AB64" s="75"/>
      <c r="AC64" s="75"/>
      <c r="AD64" s="75"/>
      <c r="AE64" s="75"/>
      <c r="AF64" s="75"/>
      <c r="AG64" s="75"/>
      <c r="AH64" s="75"/>
      <c r="AI64" s="75"/>
    </row>
    <row r="65" spans="1:35" s="38" customFormat="1" ht="17.25" customHeight="1" x14ac:dyDescent="0.2">
      <c r="A65" s="39">
        <v>31</v>
      </c>
      <c r="B65" s="40" t="s">
        <v>32</v>
      </c>
      <c r="C65" s="22" t="s">
        <v>39</v>
      </c>
      <c r="D65" s="13"/>
      <c r="E65" s="13"/>
      <c r="F65" s="22" t="s">
        <v>39</v>
      </c>
      <c r="G65" s="14">
        <v>0.68333333333333302</v>
      </c>
      <c r="H65" s="2"/>
      <c r="I65" s="15">
        <v>0.72499999999999998</v>
      </c>
      <c r="J65" s="2"/>
      <c r="K65" s="3">
        <f>I65-G65</f>
        <v>4.1666666666666963E-2</v>
      </c>
      <c r="L65" s="16">
        <v>4.1666666666666699E-2</v>
      </c>
      <c r="M65" s="3">
        <f>ABS(K65-L65)</f>
        <v>2.6367796834847468E-16</v>
      </c>
      <c r="N65" s="2"/>
      <c r="O65" s="4">
        <f>(M65*24*60*60-60)*0.2</f>
        <v>-11.999999999995445</v>
      </c>
      <c r="P65" s="4">
        <f>IF((O65&lt;0),0,O65)</f>
        <v>0</v>
      </c>
      <c r="R65" s="64">
        <v>136.63</v>
      </c>
      <c r="S65" s="52">
        <v>0</v>
      </c>
      <c r="U65" s="65">
        <v>129.22999999999999</v>
      </c>
      <c r="V65" s="52">
        <v>4</v>
      </c>
      <c r="X65" s="74">
        <f t="shared" si="2"/>
        <v>269.86</v>
      </c>
      <c r="Y65" s="75"/>
      <c r="Z65" s="22">
        <v>18</v>
      </c>
      <c r="AB65" s="75"/>
      <c r="AC65" s="75"/>
      <c r="AD65" s="75"/>
      <c r="AE65" s="75"/>
      <c r="AF65" s="75"/>
      <c r="AG65" s="75"/>
      <c r="AH65" s="75"/>
      <c r="AI65" s="75"/>
    </row>
    <row r="66" spans="1:35" hidden="1" x14ac:dyDescent="0.2">
      <c r="A66" s="39">
        <v>66</v>
      </c>
      <c r="B66" s="41" t="s">
        <v>94</v>
      </c>
      <c r="F66" s="22" t="s">
        <v>72</v>
      </c>
      <c r="R66" s="49">
        <v>171.93</v>
      </c>
      <c r="S66" s="1">
        <v>16</v>
      </c>
      <c r="U66" s="8">
        <v>168.54</v>
      </c>
      <c r="V66" s="1">
        <v>8</v>
      </c>
      <c r="X66" s="17">
        <f t="shared" si="2"/>
        <v>364.47</v>
      </c>
      <c r="Z66" s="1"/>
    </row>
    <row r="67" spans="1:35" hidden="1" x14ac:dyDescent="0.2">
      <c r="A67" s="39">
        <v>67</v>
      </c>
      <c r="B67" s="41" t="s">
        <v>95</v>
      </c>
      <c r="F67" s="22" t="s">
        <v>37</v>
      </c>
      <c r="R67" s="49">
        <v>138.22999999999999</v>
      </c>
      <c r="S67" s="1">
        <v>0</v>
      </c>
      <c r="U67" s="8">
        <v>121</v>
      </c>
      <c r="V67" s="1">
        <v>0</v>
      </c>
      <c r="X67" s="17">
        <f t="shared" si="2"/>
        <v>259.23</v>
      </c>
      <c r="Z67" s="1"/>
    </row>
    <row r="68" spans="1:35" hidden="1" x14ac:dyDescent="0.2">
      <c r="A68" s="1">
        <v>5261</v>
      </c>
      <c r="B68" s="1" t="s">
        <v>81</v>
      </c>
      <c r="F68" s="7" t="s">
        <v>37</v>
      </c>
      <c r="R68" s="49">
        <v>122.42</v>
      </c>
      <c r="S68" s="1">
        <v>4</v>
      </c>
      <c r="U68" s="8">
        <v>124.08</v>
      </c>
      <c r="V68" s="1">
        <v>4</v>
      </c>
      <c r="X68" s="17">
        <f t="shared" si="2"/>
        <v>254.5</v>
      </c>
      <c r="Z68" s="1"/>
    </row>
    <row r="69" spans="1:35" hidden="1" x14ac:dyDescent="0.2">
      <c r="A69" s="39">
        <v>4817</v>
      </c>
      <c r="B69" s="41" t="s">
        <v>96</v>
      </c>
      <c r="F69" s="22" t="s">
        <v>37</v>
      </c>
      <c r="R69" s="49">
        <v>115.25</v>
      </c>
      <c r="S69" s="1">
        <v>0</v>
      </c>
      <c r="U69" s="8">
        <v>113.93</v>
      </c>
      <c r="V69" s="1">
        <v>4</v>
      </c>
      <c r="X69" s="17">
        <f t="shared" si="2"/>
        <v>233.18</v>
      </c>
      <c r="Z69" s="1"/>
    </row>
    <row r="70" spans="1:35" s="38" customFormat="1" ht="17.25" customHeight="1" x14ac:dyDescent="0.2">
      <c r="A70" s="38">
        <v>68</v>
      </c>
      <c r="B70" s="38" t="s">
        <v>97</v>
      </c>
      <c r="C70" s="1"/>
      <c r="D70" s="1"/>
      <c r="E70" s="1"/>
      <c r="F70" s="22" t="s">
        <v>39</v>
      </c>
      <c r="G70" s="1"/>
      <c r="H70" s="1"/>
      <c r="I70" s="1"/>
      <c r="J70" s="1"/>
      <c r="K70" s="1"/>
      <c r="L70" s="1"/>
      <c r="M70" s="1"/>
      <c r="N70" s="1"/>
      <c r="O70" s="1"/>
      <c r="P70" s="1"/>
      <c r="R70" s="60">
        <v>143.54</v>
      </c>
      <c r="S70" s="38">
        <v>0</v>
      </c>
      <c r="U70" s="61">
        <v>140.16999999999999</v>
      </c>
      <c r="V70" s="38">
        <v>4</v>
      </c>
      <c r="X70" s="74">
        <f t="shared" si="2"/>
        <v>287.70999999999998</v>
      </c>
      <c r="Z70" s="22">
        <v>19</v>
      </c>
    </row>
    <row r="71" spans="1:35" s="38" customFormat="1" ht="17.25" customHeight="1" x14ac:dyDescent="0.2">
      <c r="A71" s="38">
        <v>71</v>
      </c>
      <c r="B71" s="38" t="s">
        <v>88</v>
      </c>
      <c r="C71" s="1"/>
      <c r="D71" s="1"/>
      <c r="E71" s="1"/>
      <c r="F71" s="22" t="s">
        <v>39</v>
      </c>
      <c r="G71" s="1"/>
      <c r="H71" s="1"/>
      <c r="I71" s="1"/>
      <c r="J71" s="1"/>
      <c r="K71" s="1"/>
      <c r="L71" s="1"/>
      <c r="M71" s="1"/>
      <c r="N71" s="1"/>
      <c r="O71" s="1"/>
      <c r="P71" s="1"/>
      <c r="R71" s="60">
        <v>169.6</v>
      </c>
      <c r="S71" s="38">
        <v>0</v>
      </c>
      <c r="U71" s="61">
        <v>155.13</v>
      </c>
      <c r="V71" s="38">
        <v>4</v>
      </c>
      <c r="X71" s="74">
        <f t="shared" si="2"/>
        <v>328.73</v>
      </c>
      <c r="Z71" s="22">
        <v>20</v>
      </c>
    </row>
    <row r="72" spans="1:35" s="38" customFormat="1" ht="17.25" customHeight="1" x14ac:dyDescent="0.2">
      <c r="A72" s="39">
        <v>45</v>
      </c>
      <c r="B72" s="41" t="s">
        <v>58</v>
      </c>
      <c r="C72" s="1"/>
      <c r="D72" s="1"/>
      <c r="E72" s="1"/>
      <c r="F72" s="22" t="s">
        <v>39</v>
      </c>
      <c r="G72" s="1"/>
      <c r="H72" s="1"/>
      <c r="I72" s="1"/>
      <c r="J72" s="1"/>
      <c r="K72" s="1"/>
      <c r="L72" s="1"/>
      <c r="M72" s="1"/>
      <c r="N72" s="1"/>
      <c r="O72" s="1"/>
      <c r="P72" s="1"/>
      <c r="R72" s="60">
        <v>178.81</v>
      </c>
      <c r="S72" s="38">
        <v>4</v>
      </c>
      <c r="U72" s="61">
        <v>167.18</v>
      </c>
      <c r="V72" s="38">
        <v>19</v>
      </c>
      <c r="X72" s="74">
        <f t="shared" si="2"/>
        <v>368.99</v>
      </c>
      <c r="Z72" s="22">
        <v>21</v>
      </c>
    </row>
    <row r="73" spans="1:35" s="38" customFormat="1" ht="17.25" customHeight="1" x14ac:dyDescent="0.2">
      <c r="A73" s="39">
        <v>34</v>
      </c>
      <c r="B73" s="40" t="s">
        <v>43</v>
      </c>
      <c r="C73" s="22" t="s">
        <v>39</v>
      </c>
      <c r="D73" s="13"/>
      <c r="E73" s="13"/>
      <c r="F73" s="22" t="s">
        <v>39</v>
      </c>
      <c r="G73" s="14">
        <v>0.66944444444444395</v>
      </c>
      <c r="H73" s="2"/>
      <c r="I73" s="15">
        <v>0.71111111111111103</v>
      </c>
      <c r="J73" s="2"/>
      <c r="K73" s="3">
        <f>I73-G73</f>
        <v>4.1666666666667074E-2</v>
      </c>
      <c r="L73" s="16">
        <v>4.1666666666666699E-2</v>
      </c>
      <c r="M73" s="3">
        <f>ABS(K73-L73)</f>
        <v>3.7470027081099033E-16</v>
      </c>
      <c r="N73" s="2"/>
      <c r="O73" s="4">
        <f>(M73*24*60*60-60)*0.2</f>
        <v>-11.999999999993527</v>
      </c>
      <c r="P73" s="4">
        <f>IF((O73&lt;0),0,O73)</f>
        <v>0</v>
      </c>
      <c r="R73" s="64">
        <v>158.12</v>
      </c>
      <c r="S73" s="52">
        <v>28</v>
      </c>
      <c r="U73" s="65">
        <v>164.9</v>
      </c>
      <c r="V73" s="52">
        <v>20</v>
      </c>
      <c r="X73" s="74">
        <f t="shared" si="2"/>
        <v>371.02</v>
      </c>
      <c r="Y73" s="75"/>
      <c r="Z73" s="22">
        <v>22</v>
      </c>
      <c r="AB73" s="75"/>
      <c r="AC73" s="75"/>
      <c r="AD73" s="75"/>
      <c r="AE73" s="75"/>
      <c r="AF73" s="75"/>
      <c r="AG73" s="75"/>
      <c r="AH73" s="75"/>
      <c r="AI73" s="75"/>
    </row>
    <row r="74" spans="1:35" s="38" customFormat="1" ht="17.25" customHeight="1" x14ac:dyDescent="0.2">
      <c r="A74" s="38">
        <v>65</v>
      </c>
      <c r="B74" s="38" t="s">
        <v>88</v>
      </c>
      <c r="C74" s="1"/>
      <c r="D74" s="1"/>
      <c r="E74" s="1"/>
      <c r="F74" s="22" t="s">
        <v>39</v>
      </c>
      <c r="G74" s="1"/>
      <c r="H74" s="1"/>
      <c r="I74" s="1"/>
      <c r="J74" s="1"/>
      <c r="K74" s="1"/>
      <c r="L74" s="1"/>
      <c r="M74" s="1"/>
      <c r="N74" s="1"/>
      <c r="O74" s="1"/>
      <c r="P74" s="1"/>
      <c r="R74" s="60">
        <v>197.6</v>
      </c>
      <c r="S74" s="38">
        <v>32</v>
      </c>
      <c r="U74" s="61">
        <v>169.27</v>
      </c>
      <c r="V74" s="38">
        <v>4</v>
      </c>
      <c r="X74" s="74">
        <f t="shared" si="2"/>
        <v>402.87</v>
      </c>
      <c r="Z74" s="22">
        <v>23</v>
      </c>
    </row>
    <row r="75" spans="1:35" hidden="1" x14ac:dyDescent="0.2">
      <c r="A75" s="38">
        <v>72</v>
      </c>
      <c r="B75" s="38" t="s">
        <v>101</v>
      </c>
      <c r="F75" s="22" t="s">
        <v>102</v>
      </c>
      <c r="R75" s="49">
        <v>130.37</v>
      </c>
      <c r="S75" s="1">
        <v>4</v>
      </c>
      <c r="X75" s="17">
        <f t="shared" ref="X75" si="3">P75+(+R75+S75)+(U75+V75)</f>
        <v>134.37</v>
      </c>
      <c r="Z75" s="1"/>
    </row>
  </sheetData>
  <autoFilter ref="A5:AI75" xr:uid="{17C7609E-222B-408E-8B08-41633246FEDF}">
    <filterColumn colId="5">
      <filters>
        <filter val="1PO"/>
      </filters>
    </filterColumn>
  </autoFilter>
  <sortState xmlns:xlrd2="http://schemas.microsoft.com/office/spreadsheetml/2017/richdata2" ref="A8:AI74">
    <sortCondition ref="X8:X74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52FE-0A90-4C9C-8340-D379AB14097D}">
  <sheetPr filterMode="1"/>
  <dimension ref="A1:AI75"/>
  <sheetViews>
    <sheetView tabSelected="1" workbookViewId="0">
      <selection activeCell="A36" sqref="A36:XFD36"/>
    </sheetView>
  </sheetViews>
  <sheetFormatPr defaultRowHeight="12.75" x14ac:dyDescent="0.2"/>
  <cols>
    <col min="1" max="1" width="6.42578125" style="22" bestFit="1" customWidth="1"/>
    <col min="2" max="2" width="30.28515625" style="38" bestFit="1" customWidth="1"/>
    <col min="3" max="5" width="9.140625" style="1" hidden="1" customWidth="1"/>
    <col min="6" max="6" width="9.140625" style="38"/>
    <col min="7" max="16" width="9.140625" style="1" hidden="1" customWidth="1"/>
    <col min="17" max="17" width="4.42578125" style="38" customWidth="1"/>
    <col min="18" max="18" width="13" style="60" customWidth="1"/>
    <col min="19" max="19" width="13" style="38" customWidth="1"/>
    <col min="20" max="20" width="2.5703125" style="38" customWidth="1"/>
    <col min="21" max="21" width="13" style="61" customWidth="1"/>
    <col min="22" max="22" width="13" style="38" customWidth="1"/>
    <col min="23" max="23" width="3" style="38" customWidth="1"/>
    <col min="24" max="24" width="9.140625" style="38"/>
    <col min="25" max="25" width="3.140625" style="38" customWidth="1"/>
    <col min="26" max="26" width="9.140625" style="22"/>
    <col min="27" max="16384" width="9.140625" style="38"/>
  </cols>
  <sheetData>
    <row r="1" spans="1:35" ht="15" customHeight="1" x14ac:dyDescent="0.2">
      <c r="F1" s="22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52"/>
      <c r="R1" s="67"/>
      <c r="S1" s="68" t="s">
        <v>5</v>
      </c>
      <c r="T1" s="52"/>
      <c r="U1" s="69"/>
      <c r="V1" s="68" t="s">
        <v>6</v>
      </c>
      <c r="W1" s="52"/>
      <c r="X1" s="70" t="s">
        <v>7</v>
      </c>
      <c r="Y1" s="70"/>
      <c r="Z1" s="57" t="s">
        <v>8</v>
      </c>
    </row>
    <row r="2" spans="1:35" ht="15" customHeight="1" x14ac:dyDescent="0.2">
      <c r="A2" s="57"/>
      <c r="B2" s="52"/>
      <c r="C2" s="10"/>
      <c r="D2" s="10"/>
      <c r="E2" s="10"/>
      <c r="F2" s="57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52"/>
      <c r="R2" s="71" t="s">
        <v>10</v>
      </c>
      <c r="S2" s="72" t="s">
        <v>14</v>
      </c>
      <c r="T2" s="52"/>
      <c r="U2" s="73" t="s">
        <v>10</v>
      </c>
      <c r="V2" s="72" t="s">
        <v>15</v>
      </c>
      <c r="W2" s="52"/>
      <c r="X2" s="70" t="s">
        <v>14</v>
      </c>
      <c r="Y2" s="70"/>
      <c r="Z2" s="57" t="s">
        <v>16</v>
      </c>
    </row>
    <row r="3" spans="1:35" ht="15" customHeight="1" x14ac:dyDescent="0.2">
      <c r="A3" s="50" t="s">
        <v>17</v>
      </c>
      <c r="B3" s="56" t="s">
        <v>18</v>
      </c>
      <c r="C3" s="36" t="s">
        <v>19</v>
      </c>
      <c r="D3" s="36" t="s">
        <v>20</v>
      </c>
      <c r="E3" s="36" t="s">
        <v>21</v>
      </c>
      <c r="F3" s="57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52"/>
      <c r="R3" s="71" t="s">
        <v>25</v>
      </c>
      <c r="S3" s="57" t="s">
        <v>26</v>
      </c>
      <c r="T3" s="52"/>
      <c r="U3" s="73" t="s">
        <v>25</v>
      </c>
      <c r="V3" s="72" t="s">
        <v>26</v>
      </c>
      <c r="W3" s="52"/>
      <c r="X3" s="70" t="s">
        <v>27</v>
      </c>
      <c r="Y3" s="70"/>
      <c r="Z3" s="57"/>
    </row>
    <row r="4" spans="1:35" ht="15" customHeight="1" x14ac:dyDescent="0.2">
      <c r="A4" s="57"/>
      <c r="B4" s="52"/>
      <c r="C4" s="10"/>
      <c r="D4" s="10"/>
      <c r="E4" s="10"/>
      <c r="F4" s="57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52"/>
      <c r="R4" s="71" t="s">
        <v>28</v>
      </c>
      <c r="S4" s="57" t="s">
        <v>29</v>
      </c>
      <c r="T4" s="52"/>
      <c r="U4" s="73" t="s">
        <v>28</v>
      </c>
      <c r="V4" s="72" t="s">
        <v>29</v>
      </c>
      <c r="W4" s="52"/>
      <c r="X4" s="70"/>
      <c r="Y4" s="70"/>
      <c r="Z4" s="57"/>
    </row>
    <row r="6" spans="1:35" s="75" customFormat="1" ht="18.75" customHeight="1" x14ac:dyDescent="0.2">
      <c r="A6" s="66">
        <v>4639</v>
      </c>
      <c r="B6" s="41" t="s">
        <v>65</v>
      </c>
      <c r="C6" s="1"/>
      <c r="D6" s="1"/>
      <c r="E6" s="1"/>
      <c r="F6" s="22" t="s">
        <v>37</v>
      </c>
      <c r="G6" s="1"/>
      <c r="H6" s="1"/>
      <c r="I6" s="1"/>
      <c r="J6" s="1"/>
      <c r="K6" s="1"/>
      <c r="L6" s="1"/>
      <c r="M6" s="1"/>
      <c r="N6" s="1"/>
      <c r="O6" s="1"/>
      <c r="P6" s="1"/>
      <c r="Q6" s="38"/>
      <c r="R6" s="60">
        <v>111.59</v>
      </c>
      <c r="S6" s="38">
        <v>4</v>
      </c>
      <c r="T6" s="38"/>
      <c r="U6" s="61">
        <v>109.11</v>
      </c>
      <c r="V6" s="38">
        <v>4</v>
      </c>
      <c r="W6" s="38"/>
      <c r="X6" s="74">
        <f t="shared" ref="X6:X37" si="0">P6+(+R6+S6)+(U6+V6)</f>
        <v>228.7</v>
      </c>
      <c r="Y6" s="38"/>
      <c r="Z6" s="22">
        <v>1</v>
      </c>
      <c r="AA6" s="38"/>
      <c r="AB6" s="38"/>
      <c r="AC6" s="38"/>
      <c r="AD6" s="38"/>
      <c r="AE6" s="38"/>
      <c r="AF6" s="38"/>
      <c r="AG6" s="38"/>
      <c r="AH6" s="38"/>
      <c r="AI6" s="38"/>
    </row>
    <row r="7" spans="1:35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>I7-G7</f>
        <v>4.1666666666666963E-2</v>
      </c>
      <c r="L7" s="16">
        <v>4.1666666666666699E-2</v>
      </c>
      <c r="M7" s="3">
        <f>ABS(K7-L7)</f>
        <v>2.6367796834847468E-16</v>
      </c>
      <c r="N7" s="2"/>
      <c r="O7" s="4">
        <f>(M7*24*60*60-60)*0.2</f>
        <v>-11.999999999995445</v>
      </c>
      <c r="P7" s="4">
        <f>IF((O7&lt;0),0,O7)</f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0"/>
        <v>267.06</v>
      </c>
      <c r="Z7" s="6"/>
      <c r="AA7" s="1"/>
    </row>
    <row r="8" spans="1:35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>I8-G8</f>
        <v>4.1666666666666963E-2</v>
      </c>
      <c r="L8" s="16">
        <v>4.1666666666666699E-2</v>
      </c>
      <c r="M8" s="3">
        <f>ABS(K8-L8)</f>
        <v>2.6367796834847468E-16</v>
      </c>
      <c r="N8" s="2"/>
      <c r="O8" s="4">
        <f>(M8*24*60*60-60)*0.2</f>
        <v>-11.999999999995445</v>
      </c>
      <c r="P8" s="4">
        <f>IF((O8&lt;0),0,O8)</f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0"/>
        <v>269.86</v>
      </c>
      <c r="Z8" s="6"/>
      <c r="AA8" s="1"/>
    </row>
    <row r="9" spans="1:35" s="75" customFormat="1" ht="18.75" customHeight="1" x14ac:dyDescent="0.2">
      <c r="A9" s="46">
        <v>4817</v>
      </c>
      <c r="B9" s="41" t="s">
        <v>96</v>
      </c>
      <c r="C9" s="1"/>
      <c r="D9" s="1"/>
      <c r="E9" s="1"/>
      <c r="F9" s="22" t="s">
        <v>37</v>
      </c>
      <c r="G9" s="1"/>
      <c r="H9" s="1"/>
      <c r="I9" s="1"/>
      <c r="J9" s="1"/>
      <c r="K9" s="1"/>
      <c r="L9" s="1"/>
      <c r="M9" s="1"/>
      <c r="N9" s="1"/>
      <c r="O9" s="1"/>
      <c r="P9" s="1"/>
      <c r="Q9" s="38"/>
      <c r="R9" s="60">
        <v>115.25</v>
      </c>
      <c r="S9" s="38">
        <v>0</v>
      </c>
      <c r="T9" s="38"/>
      <c r="U9" s="61">
        <v>113.93</v>
      </c>
      <c r="V9" s="38">
        <v>4</v>
      </c>
      <c r="W9" s="38"/>
      <c r="X9" s="74">
        <f t="shared" si="0"/>
        <v>233.18</v>
      </c>
      <c r="Y9" s="38"/>
      <c r="Z9" s="22">
        <v>2</v>
      </c>
      <c r="AA9" s="38"/>
      <c r="AB9" s="38"/>
      <c r="AC9" s="38"/>
      <c r="AD9" s="38"/>
      <c r="AE9" s="38"/>
      <c r="AF9" s="38"/>
      <c r="AG9" s="38"/>
      <c r="AH9" s="38"/>
      <c r="AI9" s="38"/>
    </row>
    <row r="10" spans="1:35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>I10-G10</f>
        <v>4.1666666666666963E-2</v>
      </c>
      <c r="L10" s="16">
        <v>4.1666666666666699E-2</v>
      </c>
      <c r="M10" s="15">
        <f>ABS(K10-L10)</f>
        <v>2.6367796834847468E-16</v>
      </c>
      <c r="N10" s="18"/>
      <c r="O10" s="19">
        <f>(M10*24*60*60-60)*0.2</f>
        <v>-11.999999999995445</v>
      </c>
      <c r="P10" s="19">
        <f>IF((O10&lt;0),0,O10)</f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0"/>
        <v>258.52</v>
      </c>
      <c r="Z10" s="6"/>
      <c r="AA10" s="1"/>
    </row>
    <row r="11" spans="1:35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>I11-G11</f>
        <v>4.166666666666663E-2</v>
      </c>
      <c r="L11" s="16">
        <v>4.1666666666666699E-2</v>
      </c>
      <c r="M11" s="3">
        <f>ABS(K11-L11)</f>
        <v>6.9388939039072284E-17</v>
      </c>
      <c r="N11" s="2"/>
      <c r="O11" s="4">
        <f>(M11*24*60*60-60)*0.2</f>
        <v>-11.999999999998801</v>
      </c>
      <c r="P11" s="4">
        <f>IF((O11&lt;0),0,O11)</f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0"/>
        <v>226.33999999999997</v>
      </c>
      <c r="Y11" s="12"/>
      <c r="Z11" s="6"/>
      <c r="AA11" s="1"/>
    </row>
    <row r="12" spans="1:35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>IF((O12&lt;0),0,O12)</f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0"/>
        <v>224.46</v>
      </c>
      <c r="Z12" s="6"/>
      <c r="AA12" s="1"/>
    </row>
    <row r="13" spans="1:35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>IF((O13&lt;0),0,O13)</f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0"/>
        <v>264.73</v>
      </c>
      <c r="Y13" s="12"/>
      <c r="Z13" s="6"/>
      <c r="AA13" s="10"/>
    </row>
    <row r="14" spans="1:35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>IF((O14&lt;0),0,O14)</f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0"/>
        <v>375.71000000000004</v>
      </c>
      <c r="Z14" s="6"/>
      <c r="AA14" s="1"/>
    </row>
    <row r="15" spans="1:35" s="75" customFormat="1" ht="18.75" customHeight="1" x14ac:dyDescent="0.2">
      <c r="A15" s="46">
        <v>5314</v>
      </c>
      <c r="B15" s="41" t="s">
        <v>103</v>
      </c>
      <c r="C15" s="1"/>
      <c r="D15" s="1"/>
      <c r="E15" s="1"/>
      <c r="F15" s="22" t="s">
        <v>37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38"/>
      <c r="R15" s="60">
        <v>117.19</v>
      </c>
      <c r="S15" s="38">
        <v>4</v>
      </c>
      <c r="T15" s="38"/>
      <c r="U15" s="61">
        <v>112.58</v>
      </c>
      <c r="V15" s="38">
        <v>0</v>
      </c>
      <c r="W15" s="38"/>
      <c r="X15" s="74">
        <f t="shared" si="0"/>
        <v>233.76999999999998</v>
      </c>
      <c r="Y15" s="38"/>
      <c r="Z15" s="22">
        <v>3</v>
      </c>
      <c r="AA15" s="38"/>
      <c r="AB15" s="38"/>
      <c r="AC15" s="38"/>
      <c r="AD15" s="38"/>
      <c r="AE15" s="38"/>
      <c r="AF15" s="38"/>
      <c r="AG15" s="38"/>
      <c r="AH15" s="38"/>
      <c r="AI15" s="38"/>
    </row>
    <row r="16" spans="1:35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>IF((O16&lt;0),0,O16)</f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0"/>
        <v>371.02</v>
      </c>
      <c r="Z16" s="6"/>
      <c r="AA16" s="1"/>
    </row>
    <row r="17" spans="1:35" s="75" customFormat="1" ht="18.75" customHeight="1" x14ac:dyDescent="0.2">
      <c r="A17" s="46">
        <v>46</v>
      </c>
      <c r="B17" s="38" t="s">
        <v>60</v>
      </c>
      <c r="C17" s="1"/>
      <c r="D17" s="1"/>
      <c r="E17" s="1"/>
      <c r="F17" s="22" t="s">
        <v>37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38"/>
      <c r="R17" s="60">
        <v>123.71</v>
      </c>
      <c r="S17" s="38">
        <v>8</v>
      </c>
      <c r="T17" s="38"/>
      <c r="U17" s="61">
        <v>119.76</v>
      </c>
      <c r="V17" s="38">
        <v>0</v>
      </c>
      <c r="W17" s="38"/>
      <c r="X17" s="74">
        <f t="shared" si="0"/>
        <v>251.46999999999997</v>
      </c>
      <c r="Y17" s="38"/>
      <c r="Z17" s="22">
        <v>4</v>
      </c>
      <c r="AA17" s="38"/>
      <c r="AB17" s="38"/>
      <c r="AC17" s="38"/>
      <c r="AD17" s="38"/>
      <c r="AE17" s="38"/>
      <c r="AF17" s="38"/>
      <c r="AG17" s="38"/>
      <c r="AH17" s="38"/>
      <c r="AI17" s="38"/>
    </row>
    <row r="18" spans="1:35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ref="P18:P26" si="1">IF((O18&lt;0),0,O18)</f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0"/>
        <v>305.60000000000002</v>
      </c>
      <c r="Z18" s="6"/>
      <c r="AA18" s="1"/>
    </row>
    <row r="19" spans="1:35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 t="shared" si="1"/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0"/>
        <v>370.63</v>
      </c>
      <c r="Z19" s="6"/>
      <c r="AA19" s="1"/>
    </row>
    <row r="20" spans="1:35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 t="shared" si="1"/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0"/>
        <v>313.39</v>
      </c>
      <c r="Z20" s="6"/>
      <c r="AA20" s="1"/>
    </row>
    <row r="21" spans="1:35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1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0"/>
        <v>309.13</v>
      </c>
      <c r="Z21" s="6"/>
      <c r="AA21" s="1"/>
    </row>
    <row r="22" spans="1:35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1"/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0"/>
        <v>263.12</v>
      </c>
      <c r="Z22" s="6"/>
      <c r="AA22" s="1"/>
    </row>
    <row r="23" spans="1:35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1"/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0"/>
        <v>232.75</v>
      </c>
      <c r="Z23" s="6"/>
      <c r="AA23" s="1"/>
    </row>
    <row r="24" spans="1:35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 t="shared" si="1"/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0"/>
        <v>259.48</v>
      </c>
      <c r="Z24" s="6"/>
      <c r="AA24" s="1"/>
    </row>
    <row r="25" spans="1:35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 t="shared" si="1"/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0"/>
        <v>256.43</v>
      </c>
      <c r="Z25" s="6"/>
      <c r="AA25" s="1"/>
    </row>
    <row r="26" spans="1:35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 t="shared" si="1"/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0"/>
        <v>319.45000000000005</v>
      </c>
      <c r="Z26" s="6"/>
      <c r="AA26" s="1"/>
    </row>
    <row r="27" spans="1:35" s="1" customFormat="1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0"/>
        <v>339.57</v>
      </c>
    </row>
    <row r="28" spans="1:35" s="1" customFormat="1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0"/>
        <v>388.61</v>
      </c>
    </row>
    <row r="29" spans="1:35" s="1" customFormat="1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0"/>
        <v>368.99</v>
      </c>
    </row>
    <row r="30" spans="1:35" ht="18.75" customHeight="1" x14ac:dyDescent="0.2">
      <c r="A30" s="46">
        <v>57</v>
      </c>
      <c r="B30" s="38" t="s">
        <v>75</v>
      </c>
      <c r="F30" s="22" t="s">
        <v>37</v>
      </c>
      <c r="R30" s="60">
        <v>128.22999999999999</v>
      </c>
      <c r="S30" s="38">
        <v>0</v>
      </c>
      <c r="U30" s="61">
        <v>120.19</v>
      </c>
      <c r="V30" s="38">
        <v>4</v>
      </c>
      <c r="X30" s="74">
        <f t="shared" si="0"/>
        <v>252.42</v>
      </c>
      <c r="Z30" s="22">
        <v>5</v>
      </c>
    </row>
    <row r="31" spans="1:35" s="1" customFormat="1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0"/>
        <v>246.26999999999998</v>
      </c>
    </row>
    <row r="32" spans="1:35" ht="18.75" customHeight="1" x14ac:dyDescent="0.2">
      <c r="A32" s="22">
        <v>5261</v>
      </c>
      <c r="B32" s="38" t="s">
        <v>81</v>
      </c>
      <c r="F32" s="22" t="s">
        <v>37</v>
      </c>
      <c r="R32" s="60">
        <v>122.42</v>
      </c>
      <c r="S32" s="38">
        <v>4</v>
      </c>
      <c r="U32" s="61">
        <v>124.08</v>
      </c>
      <c r="V32" s="38">
        <v>4</v>
      </c>
      <c r="X32" s="74">
        <f t="shared" si="0"/>
        <v>254.5</v>
      </c>
      <c r="Z32" s="22">
        <v>6</v>
      </c>
    </row>
    <row r="33" spans="1:35" s="1" customFormat="1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0"/>
        <v>220.27</v>
      </c>
    </row>
    <row r="34" spans="1:35" s="1" customFormat="1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0"/>
        <v>356.08000000000004</v>
      </c>
    </row>
    <row r="35" spans="1:35" s="1" customFormat="1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0"/>
        <v>228.86</v>
      </c>
    </row>
    <row r="36" spans="1:35" ht="18.75" customHeight="1" x14ac:dyDescent="0.2">
      <c r="A36" s="46">
        <v>67</v>
      </c>
      <c r="B36" s="41" t="s">
        <v>95</v>
      </c>
      <c r="F36" s="22" t="s">
        <v>37</v>
      </c>
      <c r="R36" s="60">
        <v>138.22999999999999</v>
      </c>
      <c r="S36" s="38">
        <v>0</v>
      </c>
      <c r="U36" s="61">
        <v>121</v>
      </c>
      <c r="V36" s="38">
        <v>0</v>
      </c>
      <c r="X36" s="74">
        <f t="shared" si="0"/>
        <v>259.23</v>
      </c>
      <c r="Z36" s="22">
        <v>7</v>
      </c>
    </row>
    <row r="37" spans="1:35" s="1" customFormat="1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0"/>
        <v>318.90999999999997</v>
      </c>
    </row>
    <row r="38" spans="1:35" s="1" customFormat="1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ref="X38:X74" si="2">P38+(+R38+S38)+(U38+V38)</f>
        <v>233.70999999999998</v>
      </c>
    </row>
    <row r="39" spans="1:35" ht="18.75" customHeight="1" x14ac:dyDescent="0.2">
      <c r="A39" s="22">
        <v>4571</v>
      </c>
      <c r="B39" s="38" t="s">
        <v>33</v>
      </c>
      <c r="C39" s="7" t="s">
        <v>37</v>
      </c>
      <c r="D39" s="13"/>
      <c r="E39" s="13"/>
      <c r="F39" s="22" t="s">
        <v>37</v>
      </c>
      <c r="G39" s="14">
        <v>0.45555555555555555</v>
      </c>
      <c r="H39" s="2"/>
      <c r="I39" s="15">
        <v>0.49722222222222201</v>
      </c>
      <c r="J39" s="2"/>
      <c r="K39" s="3">
        <f>I39-G39</f>
        <v>4.1666666666666463E-2</v>
      </c>
      <c r="L39" s="16">
        <v>4.1666666666666699E-2</v>
      </c>
      <c r="M39" s="3">
        <f>ABS(K39-L39)</f>
        <v>2.3592239273284576E-16</v>
      </c>
      <c r="N39" s="2"/>
      <c r="O39" s="4">
        <f>(M39*24*60*60-60)*0.2</f>
        <v>-11.999999999995923</v>
      </c>
      <c r="P39" s="4">
        <f>IF((O39&lt;0),0,O39)</f>
        <v>0</v>
      </c>
      <c r="R39" s="64">
        <v>143.93</v>
      </c>
      <c r="S39" s="52">
        <v>0</v>
      </c>
      <c r="U39" s="65">
        <v>128.6</v>
      </c>
      <c r="V39" s="52">
        <v>0</v>
      </c>
      <c r="X39" s="74">
        <f t="shared" si="2"/>
        <v>272.52999999999997</v>
      </c>
      <c r="Y39" s="70"/>
      <c r="Z39" s="22">
        <v>8</v>
      </c>
      <c r="AB39" s="75"/>
      <c r="AC39" s="75"/>
      <c r="AD39" s="75"/>
      <c r="AE39" s="75"/>
      <c r="AF39" s="75"/>
      <c r="AG39" s="75"/>
      <c r="AH39" s="75"/>
      <c r="AI39" s="75"/>
    </row>
    <row r="40" spans="1:35" s="1" customFormat="1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2"/>
        <v>258.43</v>
      </c>
    </row>
    <row r="41" spans="1:35" s="1" customFormat="1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2"/>
        <v>224.81</v>
      </c>
    </row>
    <row r="42" spans="1:35" s="1" customFormat="1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2"/>
        <v>328.07</v>
      </c>
    </row>
    <row r="43" spans="1:35" s="1" customFormat="1" hidden="1" x14ac:dyDescent="0.2">
      <c r="A43" s="39">
        <v>55</v>
      </c>
      <c r="B43" s="41" t="s">
        <v>71</v>
      </c>
      <c r="F43" s="22" t="s">
        <v>38</v>
      </c>
      <c r="R43" s="49"/>
      <c r="S43" s="1" t="s">
        <v>104</v>
      </c>
      <c r="U43" s="8"/>
      <c r="X43" s="17" t="e">
        <f t="shared" si="2"/>
        <v>#VALUE!</v>
      </c>
    </row>
    <row r="44" spans="1:35" s="1" customFormat="1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2"/>
        <v>295.14</v>
      </c>
      <c r="AC44" s="38"/>
      <c r="AD44" s="38"/>
      <c r="AH44" s="22"/>
    </row>
    <row r="45" spans="1:35" s="1" customFormat="1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2"/>
        <v>286.14999999999998</v>
      </c>
    </row>
    <row r="46" spans="1:35" ht="18.75" customHeight="1" x14ac:dyDescent="0.2">
      <c r="A46" s="22">
        <v>4201</v>
      </c>
      <c r="B46" s="38" t="s">
        <v>30</v>
      </c>
      <c r="C46" s="7" t="s">
        <v>37</v>
      </c>
      <c r="D46" s="13"/>
      <c r="E46" s="13"/>
      <c r="F46" s="22" t="s">
        <v>37</v>
      </c>
      <c r="G46" s="14">
        <v>0.56388888888888888</v>
      </c>
      <c r="H46" s="2"/>
      <c r="I46" s="15">
        <v>0.60555555555555551</v>
      </c>
      <c r="J46" s="2"/>
      <c r="K46" s="3">
        <f>I46-G46</f>
        <v>4.166666666666663E-2</v>
      </c>
      <c r="L46" s="16">
        <v>4.1666666666666699E-2</v>
      </c>
      <c r="M46" s="3">
        <f>ABS(K46-L46)</f>
        <v>6.9388939039072284E-17</v>
      </c>
      <c r="N46" s="2"/>
      <c r="O46" s="4">
        <f>(M46*24*60*60-60)*0.2</f>
        <v>-11.999999999998801</v>
      </c>
      <c r="P46" s="4">
        <f>IF((O46&lt;0),0,O46)</f>
        <v>0</v>
      </c>
      <c r="R46" s="64">
        <v>142.22</v>
      </c>
      <c r="S46" s="52">
        <v>0</v>
      </c>
      <c r="U46" s="65">
        <v>130.36000000000001</v>
      </c>
      <c r="V46" s="52">
        <v>0</v>
      </c>
      <c r="X46" s="74">
        <f t="shared" si="2"/>
        <v>272.58000000000004</v>
      </c>
      <c r="Y46" s="75"/>
      <c r="Z46" s="22">
        <v>9</v>
      </c>
      <c r="AB46" s="75"/>
      <c r="AC46" s="75"/>
      <c r="AD46" s="75"/>
      <c r="AE46" s="75"/>
      <c r="AF46" s="75"/>
      <c r="AG46" s="75"/>
      <c r="AH46" s="75"/>
      <c r="AI46" s="75"/>
    </row>
    <row r="47" spans="1:35" ht="18.75" customHeight="1" x14ac:dyDescent="0.2">
      <c r="A47" s="46">
        <v>5149</v>
      </c>
      <c r="B47" s="38" t="s">
        <v>85</v>
      </c>
      <c r="F47" s="22" t="s">
        <v>37</v>
      </c>
      <c r="R47" s="60">
        <v>128.88999999999999</v>
      </c>
      <c r="S47" s="38">
        <v>8</v>
      </c>
      <c r="U47" s="61">
        <v>133.69999999999999</v>
      </c>
      <c r="V47" s="38">
        <v>4</v>
      </c>
      <c r="X47" s="74">
        <f t="shared" si="2"/>
        <v>274.58999999999997</v>
      </c>
      <c r="Z47" s="22">
        <v>10</v>
      </c>
    </row>
    <row r="48" spans="1:35" s="1" customFormat="1" hidden="1" x14ac:dyDescent="0.2">
      <c r="A48" s="1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2"/>
        <v>370.01</v>
      </c>
    </row>
    <row r="49" spans="1:35" s="1" customFormat="1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2"/>
        <v>254.38</v>
      </c>
    </row>
    <row r="50" spans="1:35" s="1" customFormat="1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2"/>
        <v>236.34</v>
      </c>
    </row>
    <row r="51" spans="1:35" s="1" customFormat="1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2"/>
        <v>285.76</v>
      </c>
    </row>
    <row r="52" spans="1:35" s="1" customFormat="1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2"/>
        <v>227.04000000000002</v>
      </c>
    </row>
    <row r="53" spans="1:35" s="1" customFormat="1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2"/>
        <v>279.88</v>
      </c>
    </row>
    <row r="54" spans="1:35" s="1" customFormat="1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2"/>
        <v>288.67</v>
      </c>
    </row>
    <row r="55" spans="1:35" ht="18.75" customHeight="1" x14ac:dyDescent="0.2">
      <c r="A55" s="46">
        <v>5107</v>
      </c>
      <c r="B55" s="41" t="s">
        <v>84</v>
      </c>
      <c r="F55" s="22" t="s">
        <v>37</v>
      </c>
      <c r="R55" s="60">
        <v>136.99</v>
      </c>
      <c r="S55" s="38">
        <v>4</v>
      </c>
      <c r="U55" s="61">
        <v>133.74</v>
      </c>
      <c r="V55" s="38">
        <v>0</v>
      </c>
      <c r="X55" s="74">
        <f t="shared" si="2"/>
        <v>274.73</v>
      </c>
      <c r="Z55" s="22">
        <v>11</v>
      </c>
    </row>
    <row r="56" spans="1:35" ht="18.75" customHeight="1" x14ac:dyDescent="0.2">
      <c r="A56" s="46">
        <v>35</v>
      </c>
      <c r="B56" s="38" t="s">
        <v>44</v>
      </c>
      <c r="C56" s="7" t="s">
        <v>37</v>
      </c>
      <c r="D56" s="13"/>
      <c r="E56" s="13"/>
      <c r="F56" s="22" t="s">
        <v>37</v>
      </c>
      <c r="G56" s="3"/>
      <c r="H56" s="2"/>
      <c r="I56" s="3"/>
      <c r="J56" s="2"/>
      <c r="K56" s="3"/>
      <c r="L56" s="3"/>
      <c r="M56" s="3"/>
      <c r="N56" s="2"/>
      <c r="O56" s="4"/>
      <c r="P56" s="4">
        <f>IF((O56&lt;0),0,O56)</f>
        <v>0</v>
      </c>
      <c r="R56" s="60">
        <v>121.58</v>
      </c>
      <c r="S56" s="38">
        <v>0</v>
      </c>
      <c r="U56" s="61">
        <v>124.51</v>
      </c>
      <c r="V56" s="38">
        <v>32</v>
      </c>
      <c r="X56" s="74">
        <f t="shared" si="2"/>
        <v>278.08999999999997</v>
      </c>
      <c r="Y56" s="75"/>
      <c r="Z56" s="22">
        <v>12</v>
      </c>
      <c r="AB56" s="75"/>
      <c r="AC56" s="75"/>
      <c r="AD56" s="75"/>
      <c r="AE56" s="75"/>
      <c r="AF56" s="75"/>
      <c r="AG56" s="75"/>
      <c r="AH56" s="75"/>
      <c r="AI56" s="75"/>
    </row>
    <row r="57" spans="1:35" ht="18.75" customHeight="1" x14ac:dyDescent="0.2">
      <c r="A57" s="46">
        <v>58</v>
      </c>
      <c r="B57" s="38" t="s">
        <v>76</v>
      </c>
      <c r="F57" s="22" t="s">
        <v>37</v>
      </c>
      <c r="R57" s="60">
        <v>139.27000000000001</v>
      </c>
      <c r="S57" s="38">
        <v>4</v>
      </c>
      <c r="U57" s="61">
        <v>131.63999999999999</v>
      </c>
      <c r="V57" s="38">
        <v>8</v>
      </c>
      <c r="X57" s="74">
        <f t="shared" si="2"/>
        <v>282.90999999999997</v>
      </c>
      <c r="Z57" s="22">
        <v>13</v>
      </c>
    </row>
    <row r="58" spans="1:35" ht="18.75" customHeight="1" x14ac:dyDescent="0.2">
      <c r="A58" s="46">
        <v>62</v>
      </c>
      <c r="B58" s="41" t="s">
        <v>83</v>
      </c>
      <c r="F58" s="22" t="s">
        <v>37</v>
      </c>
      <c r="R58" s="60">
        <v>152.36000000000001</v>
      </c>
      <c r="S58" s="38">
        <v>4</v>
      </c>
      <c r="U58" s="61">
        <v>140.34</v>
      </c>
      <c r="V58" s="38">
        <v>4</v>
      </c>
      <c r="X58" s="74">
        <f t="shared" si="2"/>
        <v>300.70000000000005</v>
      </c>
      <c r="Z58" s="22">
        <v>14</v>
      </c>
    </row>
    <row r="59" spans="1:35" s="1" customFormat="1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2"/>
        <v>211.07999999999998</v>
      </c>
    </row>
    <row r="60" spans="1:35" s="1" customFormat="1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2"/>
        <v>402.87</v>
      </c>
    </row>
    <row r="61" spans="1:35" s="1" customFormat="1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2"/>
        <v>348.85</v>
      </c>
    </row>
    <row r="62" spans="1:35" s="1" customFormat="1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2"/>
        <v>243.45</v>
      </c>
    </row>
    <row r="63" spans="1:35" s="1" customFormat="1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V63" s="1">
        <v>8</v>
      </c>
      <c r="X63" s="17">
        <f t="shared" si="2"/>
        <v>293.71000000000004</v>
      </c>
    </row>
    <row r="64" spans="1:35" s="1" customFormat="1" hidden="1" x14ac:dyDescent="0.2">
      <c r="A64" s="42">
        <v>5080</v>
      </c>
      <c r="B64" s="1" t="s">
        <v>92</v>
      </c>
      <c r="F64" s="22" t="s">
        <v>39</v>
      </c>
      <c r="R64" s="49">
        <v>121.38</v>
      </c>
      <c r="S64" s="1">
        <v>4</v>
      </c>
      <c r="U64" s="8">
        <v>113.79</v>
      </c>
      <c r="V64" s="1">
        <v>0</v>
      </c>
      <c r="X64" s="17">
        <f t="shared" si="2"/>
        <v>239.17000000000002</v>
      </c>
    </row>
    <row r="65" spans="1:35" s="1" customFormat="1" hidden="1" x14ac:dyDescent="0.2">
      <c r="A65" s="39">
        <v>4619</v>
      </c>
      <c r="B65" s="41" t="s">
        <v>93</v>
      </c>
      <c r="F65" s="22" t="s">
        <v>39</v>
      </c>
      <c r="R65" s="49">
        <v>123.18</v>
      </c>
      <c r="S65" s="1">
        <v>0</v>
      </c>
      <c r="U65" s="8">
        <v>128.24</v>
      </c>
      <c r="V65" s="1">
        <v>4</v>
      </c>
      <c r="X65" s="17">
        <f t="shared" si="2"/>
        <v>255.42000000000002</v>
      </c>
    </row>
    <row r="66" spans="1:35" s="1" customFormat="1" hidden="1" x14ac:dyDescent="0.2">
      <c r="A66" s="39">
        <v>66</v>
      </c>
      <c r="B66" s="41" t="s">
        <v>94</v>
      </c>
      <c r="F66" s="22" t="s">
        <v>72</v>
      </c>
      <c r="R66" s="49">
        <v>171.93</v>
      </c>
      <c r="S66" s="1">
        <v>16</v>
      </c>
      <c r="U66" s="8">
        <v>168.54</v>
      </c>
      <c r="V66" s="1">
        <v>8</v>
      </c>
      <c r="X66" s="17">
        <f t="shared" si="2"/>
        <v>364.47</v>
      </c>
    </row>
    <row r="67" spans="1:35" ht="18.75" customHeight="1" x14ac:dyDescent="0.2">
      <c r="A67" s="22">
        <v>48</v>
      </c>
      <c r="B67" s="41" t="s">
        <v>61</v>
      </c>
      <c r="F67" s="22" t="s">
        <v>37</v>
      </c>
      <c r="R67" s="60">
        <v>142.30000000000001</v>
      </c>
      <c r="S67" s="38">
        <v>4</v>
      </c>
      <c r="U67" s="61">
        <v>147.69</v>
      </c>
      <c r="V67" s="38">
        <v>12</v>
      </c>
      <c r="X67" s="74">
        <f t="shared" si="2"/>
        <v>305.99</v>
      </c>
      <c r="Z67" s="22">
        <v>15</v>
      </c>
    </row>
    <row r="68" spans="1:35" ht="18.75" customHeight="1" x14ac:dyDescent="0.2">
      <c r="A68" s="46">
        <v>63</v>
      </c>
      <c r="B68" s="41" t="s">
        <v>86</v>
      </c>
      <c r="F68" s="22" t="s">
        <v>37</v>
      </c>
      <c r="R68" s="60">
        <v>173.62</v>
      </c>
      <c r="S68" s="38">
        <v>8</v>
      </c>
      <c r="U68" s="61">
        <v>169.26</v>
      </c>
      <c r="V68" s="38">
        <v>4</v>
      </c>
      <c r="X68" s="74">
        <f t="shared" si="2"/>
        <v>354.88</v>
      </c>
      <c r="Z68" s="22">
        <v>16</v>
      </c>
    </row>
    <row r="69" spans="1:35" ht="18.75" customHeight="1" x14ac:dyDescent="0.2">
      <c r="A69" s="22">
        <v>33</v>
      </c>
      <c r="B69" s="41" t="s">
        <v>42</v>
      </c>
      <c r="C69" s="22" t="s">
        <v>37</v>
      </c>
      <c r="D69" s="13"/>
      <c r="E69" s="13"/>
      <c r="F69" s="22" t="s">
        <v>37</v>
      </c>
      <c r="G69" s="14">
        <v>0.39444444444444443</v>
      </c>
      <c r="I69" s="15">
        <v>0.43611111111111101</v>
      </c>
      <c r="J69" s="2"/>
      <c r="K69" s="3">
        <f>I69-G69</f>
        <v>4.1666666666666574E-2</v>
      </c>
      <c r="L69" s="16">
        <v>4.1666666666666664E-2</v>
      </c>
      <c r="M69" s="3">
        <f>ABS(K69-L69)</f>
        <v>9.0205620750793969E-17</v>
      </c>
      <c r="N69" s="2"/>
      <c r="O69" s="4">
        <f>(M69*24*60*60-60)*0.2</f>
        <v>-11.999999999998442</v>
      </c>
      <c r="P69" s="4">
        <f>IF((O69&lt;0),0,O69)</f>
        <v>0</v>
      </c>
      <c r="R69" s="64">
        <v>195.49</v>
      </c>
      <c r="S69" s="52">
        <v>4</v>
      </c>
      <c r="U69" s="65">
        <v>185.92</v>
      </c>
      <c r="V69" s="52">
        <v>0</v>
      </c>
      <c r="X69" s="74">
        <f t="shared" si="2"/>
        <v>385.40999999999997</v>
      </c>
      <c r="Y69" s="75"/>
      <c r="Z69" s="22">
        <v>17</v>
      </c>
      <c r="AB69" s="75"/>
      <c r="AC69" s="75"/>
      <c r="AD69" s="75"/>
      <c r="AE69" s="75"/>
      <c r="AF69" s="75"/>
      <c r="AG69" s="75"/>
      <c r="AH69" s="75"/>
      <c r="AI69" s="75"/>
    </row>
    <row r="70" spans="1:35" s="1" customFormat="1" hidden="1" x14ac:dyDescent="0.2">
      <c r="A70" s="38">
        <v>68</v>
      </c>
      <c r="B70" s="38" t="s">
        <v>97</v>
      </c>
      <c r="F70" s="22" t="s">
        <v>39</v>
      </c>
      <c r="R70" s="49">
        <v>143.54</v>
      </c>
      <c r="S70" s="1">
        <v>0</v>
      </c>
      <c r="U70" s="8"/>
      <c r="X70" s="17">
        <f t="shared" si="2"/>
        <v>143.54</v>
      </c>
    </row>
    <row r="71" spans="1:35" s="1" customFormat="1" hidden="1" x14ac:dyDescent="0.2">
      <c r="A71" s="39">
        <v>69</v>
      </c>
      <c r="B71" s="41" t="s">
        <v>98</v>
      </c>
      <c r="F71" s="22" t="s">
        <v>39</v>
      </c>
      <c r="R71" s="49">
        <v>117.31</v>
      </c>
      <c r="S71" s="1">
        <v>4</v>
      </c>
      <c r="U71" s="8"/>
      <c r="X71" s="17">
        <f t="shared" si="2"/>
        <v>121.31</v>
      </c>
    </row>
    <row r="72" spans="1:35" s="1" customFormat="1" hidden="1" x14ac:dyDescent="0.2">
      <c r="A72" s="1">
        <v>71</v>
      </c>
      <c r="B72" s="1" t="s">
        <v>88</v>
      </c>
      <c r="F72" s="22" t="s">
        <v>39</v>
      </c>
      <c r="R72" s="49">
        <v>169.6</v>
      </c>
      <c r="S72" s="1">
        <v>0</v>
      </c>
      <c r="U72" s="8"/>
      <c r="X72" s="17">
        <f t="shared" si="2"/>
        <v>169.6</v>
      </c>
    </row>
    <row r="73" spans="1:35" s="1" customFormat="1" hidden="1" x14ac:dyDescent="0.2">
      <c r="A73" s="38">
        <v>5150</v>
      </c>
      <c r="B73" s="38" t="s">
        <v>99</v>
      </c>
      <c r="F73" s="7" t="s">
        <v>39</v>
      </c>
      <c r="R73" s="49"/>
      <c r="U73" s="8"/>
      <c r="X73" s="17">
        <f t="shared" si="2"/>
        <v>0</v>
      </c>
    </row>
    <row r="74" spans="1:35" s="1" customFormat="1" hidden="1" x14ac:dyDescent="0.2">
      <c r="A74" s="38">
        <v>310</v>
      </c>
      <c r="B74" s="38" t="s">
        <v>100</v>
      </c>
      <c r="F74" s="22" t="s">
        <v>39</v>
      </c>
      <c r="R74" s="49"/>
      <c r="U74" s="8"/>
      <c r="X74" s="17">
        <f t="shared" si="2"/>
        <v>0</v>
      </c>
    </row>
    <row r="75" spans="1:35" s="1" customFormat="1" hidden="1" x14ac:dyDescent="0.2">
      <c r="A75" s="38">
        <v>72</v>
      </c>
      <c r="B75" s="38" t="s">
        <v>101</v>
      </c>
      <c r="F75" s="22" t="s">
        <v>102</v>
      </c>
      <c r="R75" s="49"/>
      <c r="U75" s="8"/>
      <c r="X75" s="17">
        <f t="shared" ref="X75" si="3">P75+(+R75+S75)+(U75+V75)</f>
        <v>0</v>
      </c>
    </row>
  </sheetData>
  <autoFilter ref="A5:AI75" xr:uid="{5BF152FE-0A90-4C9C-8340-D379AB14097D}">
    <filterColumn colId="5">
      <filters>
        <filter val="2PO"/>
      </filters>
    </filterColumn>
  </autoFilter>
  <sortState xmlns:xlrd2="http://schemas.microsoft.com/office/spreadsheetml/2017/richdata2" ref="A6:AI69">
    <sortCondition ref="X6:X69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84BC-C683-48AF-816F-CA53BE30EFCB}">
  <sheetPr filterMode="1"/>
  <dimension ref="A1:AH75"/>
  <sheetViews>
    <sheetView workbookViewId="0">
      <selection activeCell="Z1" sqref="Z1:Z1048576"/>
    </sheetView>
  </sheetViews>
  <sheetFormatPr defaultRowHeight="12.75" x14ac:dyDescent="0.2"/>
  <cols>
    <col min="1" max="1" width="6.42578125" style="41" bestFit="1" customWidth="1"/>
    <col min="2" max="2" width="30.28515625" style="41" bestFit="1" customWidth="1"/>
    <col min="3" max="5" width="9.140625" style="1" hidden="1" customWidth="1"/>
    <col min="6" max="6" width="9.140625" style="22"/>
    <col min="7" max="16" width="9.140625" style="1" hidden="1" customWidth="1"/>
    <col min="17" max="17" width="4.42578125" style="41" customWidth="1"/>
    <col min="18" max="18" width="13" style="76" customWidth="1"/>
    <col min="19" max="19" width="13" style="41" customWidth="1"/>
    <col min="20" max="20" width="2.5703125" style="41" customWidth="1"/>
    <col min="21" max="21" width="13" style="77" customWidth="1"/>
    <col min="22" max="22" width="13" style="41" customWidth="1"/>
    <col min="23" max="23" width="3" style="41" customWidth="1"/>
    <col min="24" max="24" width="9.140625" style="41"/>
    <col min="25" max="25" width="3.140625" style="41" customWidth="1"/>
    <col min="26" max="26" width="9.140625" style="22"/>
    <col min="27" max="16384" width="9.140625" style="41"/>
  </cols>
  <sheetData>
    <row r="1" spans="1:27" ht="15" customHeight="1" x14ac:dyDescent="0.2"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58"/>
      <c r="R1" s="83"/>
      <c r="S1" s="84" t="s">
        <v>5</v>
      </c>
      <c r="T1" s="58"/>
      <c r="U1" s="85"/>
      <c r="V1" s="84" t="s">
        <v>6</v>
      </c>
      <c r="W1" s="58"/>
      <c r="X1" s="86" t="s">
        <v>7</v>
      </c>
      <c r="Y1" s="86"/>
      <c r="Z1" s="50" t="s">
        <v>8</v>
      </c>
    </row>
    <row r="2" spans="1:27" ht="15" customHeight="1" x14ac:dyDescent="0.2">
      <c r="A2" s="58"/>
      <c r="B2" s="58"/>
      <c r="C2" s="10"/>
      <c r="D2" s="10"/>
      <c r="E2" s="10"/>
      <c r="F2" s="57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58"/>
      <c r="R2" s="87" t="s">
        <v>10</v>
      </c>
      <c r="S2" s="88" t="s">
        <v>14</v>
      </c>
      <c r="T2" s="58"/>
      <c r="U2" s="89" t="s">
        <v>10</v>
      </c>
      <c r="V2" s="88" t="s">
        <v>15</v>
      </c>
      <c r="W2" s="58"/>
      <c r="X2" s="86" t="s">
        <v>14</v>
      </c>
      <c r="Y2" s="86"/>
      <c r="Z2" s="50" t="s">
        <v>16</v>
      </c>
    </row>
    <row r="3" spans="1:27" ht="15" customHeight="1" x14ac:dyDescent="0.2">
      <c r="A3" s="59" t="s">
        <v>17</v>
      </c>
      <c r="B3" s="59" t="s">
        <v>18</v>
      </c>
      <c r="C3" s="36" t="s">
        <v>19</v>
      </c>
      <c r="D3" s="36" t="s">
        <v>20</v>
      </c>
      <c r="E3" s="36" t="s">
        <v>21</v>
      </c>
      <c r="F3" s="57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58"/>
      <c r="R3" s="87" t="s">
        <v>25</v>
      </c>
      <c r="S3" s="58" t="s">
        <v>26</v>
      </c>
      <c r="T3" s="58"/>
      <c r="U3" s="89" t="s">
        <v>25</v>
      </c>
      <c r="V3" s="88" t="s">
        <v>26</v>
      </c>
      <c r="W3" s="58"/>
      <c r="X3" s="86" t="s">
        <v>27</v>
      </c>
      <c r="Y3" s="86"/>
      <c r="Z3" s="50"/>
    </row>
    <row r="4" spans="1:27" ht="15" customHeight="1" x14ac:dyDescent="0.2">
      <c r="A4" s="58"/>
      <c r="B4" s="58"/>
      <c r="C4" s="10"/>
      <c r="D4" s="10"/>
      <c r="E4" s="10"/>
      <c r="F4" s="57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58"/>
      <c r="R4" s="87" t="s">
        <v>28</v>
      </c>
      <c r="S4" s="58" t="s">
        <v>29</v>
      </c>
      <c r="T4" s="58"/>
      <c r="U4" s="89" t="s">
        <v>28</v>
      </c>
      <c r="V4" s="88" t="s">
        <v>29</v>
      </c>
      <c r="W4" s="58"/>
      <c r="X4" s="86"/>
      <c r="Y4" s="86"/>
      <c r="Z4" s="50"/>
    </row>
    <row r="6" spans="1:27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 t="shared" ref="K6:K11" si="0">I6-G6</f>
        <v>4.166666666666663E-2</v>
      </c>
      <c r="L6" s="16">
        <v>4.1666666666666699E-2</v>
      </c>
      <c r="M6" s="3">
        <f t="shared" ref="M6:M11" si="1">ABS(K6-L6)</f>
        <v>6.9388939039072284E-17</v>
      </c>
      <c r="N6" s="2"/>
      <c r="O6" s="4">
        <f t="shared" ref="O6:O11" si="2">(M6*24*60*60-60)*0.2</f>
        <v>-11.999999999998801</v>
      </c>
      <c r="P6" s="4">
        <f t="shared" ref="P6:P26" si="3"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37" si="4">P6+(+R6+S6)+(U6+V6)</f>
        <v>272.58000000000004</v>
      </c>
      <c r="Z6" s="6"/>
      <c r="AA6" s="1"/>
    </row>
    <row r="7" spans="1:27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 t="shared" si="0"/>
        <v>4.1666666666666963E-2</v>
      </c>
      <c r="L7" s="16">
        <v>4.1666666666666699E-2</v>
      </c>
      <c r="M7" s="3">
        <f t="shared" si="1"/>
        <v>2.6367796834847468E-16</v>
      </c>
      <c r="N7" s="2"/>
      <c r="O7" s="4">
        <f t="shared" si="2"/>
        <v>-11.999999999995445</v>
      </c>
      <c r="P7" s="4">
        <f t="shared" si="3"/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4"/>
        <v>267.06</v>
      </c>
      <c r="Z7" s="6"/>
      <c r="AA7" s="1"/>
    </row>
    <row r="8" spans="1:27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 t="shared" si="0"/>
        <v>4.1666666666666963E-2</v>
      </c>
      <c r="L8" s="16">
        <v>4.1666666666666699E-2</v>
      </c>
      <c r="M8" s="3">
        <f t="shared" si="1"/>
        <v>2.6367796834847468E-16</v>
      </c>
      <c r="N8" s="2"/>
      <c r="O8" s="4">
        <f t="shared" si="2"/>
        <v>-11.999999999995445</v>
      </c>
      <c r="P8" s="4">
        <f t="shared" si="3"/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4"/>
        <v>269.86</v>
      </c>
      <c r="Z8" s="6"/>
      <c r="AA8" s="1"/>
    </row>
    <row r="9" spans="1:27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 t="shared" si="0"/>
        <v>4.1666666666666463E-2</v>
      </c>
      <c r="L9" s="16">
        <v>4.1666666666666699E-2</v>
      </c>
      <c r="M9" s="3">
        <f t="shared" si="1"/>
        <v>2.3592239273284576E-16</v>
      </c>
      <c r="N9" s="2"/>
      <c r="O9" s="4">
        <f t="shared" si="2"/>
        <v>-11.999999999995923</v>
      </c>
      <c r="P9" s="4">
        <f t="shared" si="3"/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4"/>
        <v>272.52999999999997</v>
      </c>
      <c r="Y9" s="12"/>
      <c r="Z9" s="6"/>
      <c r="AA9" s="1"/>
    </row>
    <row r="10" spans="1:27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 t="shared" si="0"/>
        <v>4.1666666666666963E-2</v>
      </c>
      <c r="L10" s="16">
        <v>4.1666666666666699E-2</v>
      </c>
      <c r="M10" s="15">
        <f t="shared" si="1"/>
        <v>2.6367796834847468E-16</v>
      </c>
      <c r="N10" s="18"/>
      <c r="O10" s="19">
        <f t="shared" si="2"/>
        <v>-11.999999999995445</v>
      </c>
      <c r="P10" s="19">
        <f t="shared" si="3"/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4"/>
        <v>258.52</v>
      </c>
      <c r="Z10" s="6"/>
      <c r="AA10" s="1"/>
    </row>
    <row r="11" spans="1:27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 t="shared" si="0"/>
        <v>4.166666666666663E-2</v>
      </c>
      <c r="L11" s="16">
        <v>4.1666666666666699E-2</v>
      </c>
      <c r="M11" s="3">
        <f t="shared" si="1"/>
        <v>6.9388939039072284E-17</v>
      </c>
      <c r="N11" s="2"/>
      <c r="O11" s="4">
        <f t="shared" si="2"/>
        <v>-11.999999999998801</v>
      </c>
      <c r="P11" s="4">
        <f t="shared" si="3"/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4"/>
        <v>226.33999999999997</v>
      </c>
      <c r="Y11" s="12"/>
      <c r="Z11" s="6"/>
      <c r="AA11" s="1"/>
    </row>
    <row r="12" spans="1:27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 t="shared" si="3"/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4"/>
        <v>224.46</v>
      </c>
      <c r="Z12" s="6"/>
      <c r="AA12" s="1"/>
    </row>
    <row r="13" spans="1:27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 t="shared" si="3"/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4"/>
        <v>264.73</v>
      </c>
      <c r="Y13" s="12"/>
      <c r="Z13" s="6"/>
      <c r="AA13" s="10"/>
    </row>
    <row r="14" spans="1:27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 t="shared" si="3"/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4"/>
        <v>375.71000000000004</v>
      </c>
      <c r="Z14" s="6"/>
      <c r="AA14" s="1"/>
    </row>
    <row r="15" spans="1:27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 t="shared" si="3"/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4"/>
        <v>385.40999999999997</v>
      </c>
      <c r="Z15" s="6"/>
      <c r="AA15" s="1"/>
    </row>
    <row r="16" spans="1:27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 t="shared" si="3"/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4"/>
        <v>371.02</v>
      </c>
      <c r="Z16" s="6"/>
      <c r="AA16" s="1"/>
    </row>
    <row r="17" spans="1:27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si="3"/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4"/>
        <v>278.08999999999997</v>
      </c>
      <c r="Z17" s="6"/>
      <c r="AA17" s="1"/>
    </row>
    <row r="18" spans="1:27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si="3"/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4"/>
        <v>305.60000000000002</v>
      </c>
      <c r="Z18" s="6"/>
      <c r="AA18" s="1"/>
    </row>
    <row r="19" spans="1:27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 t="shared" si="3"/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4"/>
        <v>370.63</v>
      </c>
      <c r="Z19" s="6"/>
      <c r="AA19" s="1"/>
    </row>
    <row r="20" spans="1:27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 t="shared" si="3"/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4"/>
        <v>313.39</v>
      </c>
      <c r="Z20" s="6"/>
      <c r="AA20" s="1"/>
    </row>
    <row r="21" spans="1:27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3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4"/>
        <v>309.13</v>
      </c>
      <c r="Z21" s="6"/>
      <c r="AA21" s="1"/>
    </row>
    <row r="22" spans="1:27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3"/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4"/>
        <v>263.12</v>
      </c>
      <c r="Z22" s="6"/>
      <c r="AA22" s="1"/>
    </row>
    <row r="23" spans="1:27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3"/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4"/>
        <v>232.75</v>
      </c>
      <c r="Z23" s="6"/>
      <c r="AA23" s="1"/>
    </row>
    <row r="24" spans="1:27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 t="shared" si="3"/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4"/>
        <v>259.48</v>
      </c>
      <c r="Z24" s="6"/>
      <c r="AA24" s="1"/>
    </row>
    <row r="25" spans="1:27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 t="shared" si="3"/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4"/>
        <v>256.43</v>
      </c>
      <c r="Z25" s="6"/>
      <c r="AA25" s="1"/>
    </row>
    <row r="26" spans="1:27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 t="shared" si="3"/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4"/>
        <v>319.45000000000005</v>
      </c>
      <c r="Z26" s="6"/>
      <c r="AA26" s="1"/>
    </row>
    <row r="27" spans="1:27" s="1" customFormat="1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4"/>
        <v>339.57</v>
      </c>
    </row>
    <row r="28" spans="1:27" s="1" customFormat="1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4"/>
        <v>388.61</v>
      </c>
    </row>
    <row r="29" spans="1:27" s="1" customFormat="1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4"/>
        <v>368.99</v>
      </c>
    </row>
    <row r="30" spans="1:27" s="1" customFormat="1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4"/>
        <v>251.46999999999997</v>
      </c>
    </row>
    <row r="31" spans="1:27" s="1" customFormat="1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4"/>
        <v>246.26999999999998</v>
      </c>
    </row>
    <row r="32" spans="1:27" s="1" customFormat="1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4"/>
        <v>305.99</v>
      </c>
    </row>
    <row r="33" spans="1:34" s="1" customFormat="1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4"/>
        <v>220.27</v>
      </c>
    </row>
    <row r="34" spans="1:34" s="1" customFormat="1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4"/>
        <v>356.08000000000004</v>
      </c>
    </row>
    <row r="35" spans="1:34" s="1" customFormat="1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4"/>
        <v>228.86</v>
      </c>
    </row>
    <row r="36" spans="1:34" s="1" customFormat="1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4"/>
        <v>228.7</v>
      </c>
    </row>
    <row r="37" spans="1:34" s="1" customFormat="1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4"/>
        <v>318.90999999999997</v>
      </c>
    </row>
    <row r="38" spans="1:34" s="1" customFormat="1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ref="X38:X74" si="5">P38+(+R38+S38)+(U38+V38)</f>
        <v>233.70999999999998</v>
      </c>
    </row>
    <row r="39" spans="1:34" s="1" customFormat="1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si="5"/>
        <v>233.76999999999998</v>
      </c>
    </row>
    <row r="40" spans="1:34" s="1" customFormat="1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5"/>
        <v>258.43</v>
      </c>
    </row>
    <row r="41" spans="1:34" s="1" customFormat="1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5"/>
        <v>224.81</v>
      </c>
    </row>
    <row r="42" spans="1:34" s="1" customFormat="1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5"/>
        <v>328.07</v>
      </c>
    </row>
    <row r="43" spans="1:34" s="1" customFormat="1" hidden="1" x14ac:dyDescent="0.2">
      <c r="A43" s="39">
        <v>55</v>
      </c>
      <c r="B43" s="41" t="s">
        <v>71</v>
      </c>
      <c r="F43" s="22" t="s">
        <v>38</v>
      </c>
      <c r="R43" s="49"/>
      <c r="S43" s="1" t="s">
        <v>104</v>
      </c>
      <c r="U43" s="8"/>
      <c r="X43" s="17" t="e">
        <f t="shared" si="5"/>
        <v>#VALUE!</v>
      </c>
    </row>
    <row r="44" spans="1:34" s="1" customFormat="1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5"/>
        <v>295.14</v>
      </c>
      <c r="AC44" s="38"/>
      <c r="AD44" s="38"/>
      <c r="AH44" s="22"/>
    </row>
    <row r="45" spans="1:34" s="1" customFormat="1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5"/>
        <v>286.14999999999998</v>
      </c>
    </row>
    <row r="46" spans="1:34" s="1" customFormat="1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5"/>
        <v>252.42</v>
      </c>
    </row>
    <row r="47" spans="1:34" s="1" customFormat="1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5"/>
        <v>282.90999999999997</v>
      </c>
    </row>
    <row r="48" spans="1:34" s="1" customFormat="1" hidden="1" x14ac:dyDescent="0.2">
      <c r="A48" s="1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5"/>
        <v>370.01</v>
      </c>
    </row>
    <row r="49" spans="1:24" s="1" customFormat="1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5"/>
        <v>254.38</v>
      </c>
    </row>
    <row r="50" spans="1:24" s="1" customFormat="1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5"/>
        <v>236.34</v>
      </c>
    </row>
    <row r="51" spans="1:24" s="1" customFormat="1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5"/>
        <v>285.76</v>
      </c>
    </row>
    <row r="52" spans="1:24" s="1" customFormat="1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5"/>
        <v>227.04000000000002</v>
      </c>
    </row>
    <row r="53" spans="1:24" s="1" customFormat="1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5"/>
        <v>279.88</v>
      </c>
    </row>
    <row r="54" spans="1:24" s="1" customFormat="1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5"/>
        <v>288.67</v>
      </c>
    </row>
    <row r="55" spans="1:24" s="1" customFormat="1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 t="shared" si="5"/>
        <v>354.88</v>
      </c>
    </row>
    <row r="56" spans="1:24" s="1" customFormat="1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5"/>
        <v>274.73</v>
      </c>
    </row>
    <row r="57" spans="1:24" s="1" customFormat="1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5"/>
        <v>274.58999999999997</v>
      </c>
    </row>
    <row r="58" spans="1:24" s="1" customFormat="1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 t="shared" si="5"/>
        <v>300.70000000000005</v>
      </c>
    </row>
    <row r="59" spans="1:24" s="1" customFormat="1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5"/>
        <v>211.07999999999998</v>
      </c>
    </row>
    <row r="60" spans="1:24" s="1" customFormat="1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5"/>
        <v>402.87</v>
      </c>
    </row>
    <row r="61" spans="1:24" s="1" customFormat="1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5"/>
        <v>348.85</v>
      </c>
    </row>
    <row r="62" spans="1:24" s="1" customFormat="1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5"/>
        <v>243.45</v>
      </c>
    </row>
    <row r="63" spans="1:24" s="1" customFormat="1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V63" s="1">
        <v>8</v>
      </c>
      <c r="X63" s="17">
        <f t="shared" si="5"/>
        <v>293.71000000000004</v>
      </c>
    </row>
    <row r="64" spans="1:24" s="1" customFormat="1" hidden="1" x14ac:dyDescent="0.2">
      <c r="A64" s="42">
        <v>5080</v>
      </c>
      <c r="B64" s="1" t="s">
        <v>92</v>
      </c>
      <c r="F64" s="22" t="s">
        <v>39</v>
      </c>
      <c r="R64" s="49">
        <v>121.38</v>
      </c>
      <c r="S64" s="1">
        <v>4</v>
      </c>
      <c r="U64" s="8">
        <v>113.79</v>
      </c>
      <c r="V64" s="1">
        <v>0</v>
      </c>
      <c r="X64" s="17">
        <f t="shared" si="5"/>
        <v>239.17000000000002</v>
      </c>
    </row>
    <row r="65" spans="1:26" s="1" customFormat="1" hidden="1" x14ac:dyDescent="0.2">
      <c r="A65" s="39">
        <v>4619</v>
      </c>
      <c r="B65" s="41" t="s">
        <v>93</v>
      </c>
      <c r="F65" s="22" t="s">
        <v>39</v>
      </c>
      <c r="R65" s="49">
        <v>123.18</v>
      </c>
      <c r="S65" s="1">
        <v>0</v>
      </c>
      <c r="U65" s="8">
        <v>128.24</v>
      </c>
      <c r="V65" s="1">
        <v>4</v>
      </c>
      <c r="X65" s="17">
        <f t="shared" si="5"/>
        <v>255.42000000000002</v>
      </c>
    </row>
    <row r="66" spans="1:26" s="1" customFormat="1" hidden="1" x14ac:dyDescent="0.2">
      <c r="A66" s="39">
        <v>66</v>
      </c>
      <c r="B66" s="41" t="s">
        <v>94</v>
      </c>
      <c r="F66" s="22" t="s">
        <v>72</v>
      </c>
      <c r="R66" s="49">
        <v>171.93</v>
      </c>
      <c r="S66" s="1">
        <v>16</v>
      </c>
      <c r="U66" s="8">
        <v>168.54</v>
      </c>
      <c r="V66" s="1">
        <v>8</v>
      </c>
      <c r="X66" s="17">
        <f t="shared" si="5"/>
        <v>364.47</v>
      </c>
    </row>
    <row r="67" spans="1:26" s="1" customFormat="1" hidden="1" x14ac:dyDescent="0.2">
      <c r="A67" s="39">
        <v>67</v>
      </c>
      <c r="B67" s="41" t="s">
        <v>95</v>
      </c>
      <c r="F67" s="22" t="s">
        <v>37</v>
      </c>
      <c r="R67" s="49">
        <v>138.22999999999999</v>
      </c>
      <c r="S67" s="1">
        <v>0</v>
      </c>
      <c r="U67" s="8">
        <v>121</v>
      </c>
      <c r="V67" s="1">
        <v>0</v>
      </c>
      <c r="X67" s="17">
        <f t="shared" si="5"/>
        <v>259.23</v>
      </c>
    </row>
    <row r="68" spans="1:26" s="1" customFormat="1" hidden="1" x14ac:dyDescent="0.2">
      <c r="A68" s="1">
        <v>5261</v>
      </c>
      <c r="B68" s="1" t="s">
        <v>81</v>
      </c>
      <c r="F68" s="7" t="s">
        <v>37</v>
      </c>
      <c r="R68" s="49">
        <v>122.42</v>
      </c>
      <c r="S68" s="1">
        <v>4</v>
      </c>
      <c r="U68" s="8">
        <v>124.08</v>
      </c>
      <c r="V68" s="1">
        <v>4</v>
      </c>
      <c r="X68" s="17">
        <f t="shared" si="5"/>
        <v>254.5</v>
      </c>
    </row>
    <row r="69" spans="1:26" s="1" customFormat="1" hidden="1" x14ac:dyDescent="0.2">
      <c r="A69" s="39">
        <v>4817</v>
      </c>
      <c r="B69" s="41" t="s">
        <v>96</v>
      </c>
      <c r="F69" s="22" t="s">
        <v>37</v>
      </c>
      <c r="R69" s="49">
        <v>115.25</v>
      </c>
      <c r="S69" s="1">
        <v>0</v>
      </c>
      <c r="U69" s="8">
        <v>113.93</v>
      </c>
      <c r="V69" s="1">
        <v>4</v>
      </c>
      <c r="X69" s="17">
        <f t="shared" si="5"/>
        <v>233.18</v>
      </c>
    </row>
    <row r="70" spans="1:26" s="1" customFormat="1" hidden="1" x14ac:dyDescent="0.2">
      <c r="A70" s="38">
        <v>68</v>
      </c>
      <c r="B70" s="38" t="s">
        <v>97</v>
      </c>
      <c r="F70" s="22" t="s">
        <v>39</v>
      </c>
      <c r="R70" s="49">
        <v>143.54</v>
      </c>
      <c r="S70" s="1">
        <v>0</v>
      </c>
      <c r="U70" s="8">
        <v>140.16999999999999</v>
      </c>
      <c r="V70" s="1">
        <v>4</v>
      </c>
      <c r="X70" s="17">
        <f t="shared" si="5"/>
        <v>287.70999999999998</v>
      </c>
    </row>
    <row r="71" spans="1:26" s="1" customFormat="1" hidden="1" x14ac:dyDescent="0.2">
      <c r="A71" s="39">
        <v>69</v>
      </c>
      <c r="B71" s="41" t="s">
        <v>98</v>
      </c>
      <c r="F71" s="22" t="s">
        <v>39</v>
      </c>
      <c r="R71" s="49">
        <v>117.31</v>
      </c>
      <c r="S71" s="1">
        <v>4</v>
      </c>
      <c r="U71" s="8">
        <v>117.51</v>
      </c>
      <c r="V71" s="1">
        <v>8</v>
      </c>
      <c r="X71" s="17">
        <f t="shared" si="5"/>
        <v>246.82</v>
      </c>
    </row>
    <row r="72" spans="1:26" s="1" customFormat="1" hidden="1" x14ac:dyDescent="0.2">
      <c r="A72" s="1">
        <v>71</v>
      </c>
      <c r="B72" s="1" t="s">
        <v>88</v>
      </c>
      <c r="F72" s="22" t="s">
        <v>39</v>
      </c>
      <c r="R72" s="49">
        <v>169.6</v>
      </c>
      <c r="S72" s="1">
        <v>0</v>
      </c>
      <c r="U72" s="8">
        <v>155.13</v>
      </c>
      <c r="V72" s="1">
        <v>4</v>
      </c>
      <c r="X72" s="17">
        <f t="shared" si="5"/>
        <v>328.73</v>
      </c>
    </row>
    <row r="73" spans="1:26" s="1" customFormat="1" hidden="1" x14ac:dyDescent="0.2">
      <c r="A73" s="38">
        <v>5150</v>
      </c>
      <c r="B73" s="38" t="s">
        <v>99</v>
      </c>
      <c r="F73" s="7" t="s">
        <v>39</v>
      </c>
      <c r="R73" s="49">
        <v>121.31</v>
      </c>
      <c r="S73" s="1">
        <v>4</v>
      </c>
      <c r="U73" s="8">
        <v>119.2</v>
      </c>
      <c r="V73" s="1">
        <v>4</v>
      </c>
      <c r="X73" s="17">
        <f t="shared" si="5"/>
        <v>248.51</v>
      </c>
    </row>
    <row r="74" spans="1:26" s="1" customFormat="1" hidden="1" x14ac:dyDescent="0.2">
      <c r="A74" s="38">
        <v>310</v>
      </c>
      <c r="B74" s="38" t="s">
        <v>100</v>
      </c>
      <c r="F74" s="22" t="s">
        <v>39</v>
      </c>
      <c r="R74" s="49">
        <v>125.99</v>
      </c>
      <c r="S74" s="1">
        <v>0</v>
      </c>
      <c r="U74" s="8">
        <v>120.46</v>
      </c>
      <c r="V74" s="1">
        <v>0</v>
      </c>
      <c r="X74" s="17">
        <f t="shared" si="5"/>
        <v>246.45</v>
      </c>
    </row>
    <row r="75" spans="1:26" ht="28.5" customHeight="1" x14ac:dyDescent="0.2">
      <c r="A75" s="41">
        <v>72</v>
      </c>
      <c r="B75" s="41" t="s">
        <v>101</v>
      </c>
      <c r="F75" s="22" t="s">
        <v>102</v>
      </c>
      <c r="R75" s="90">
        <v>130.37</v>
      </c>
      <c r="S75" s="37">
        <v>4</v>
      </c>
      <c r="T75" s="37"/>
      <c r="U75" s="91">
        <v>123.77</v>
      </c>
      <c r="V75" s="37">
        <v>8</v>
      </c>
      <c r="X75" s="74">
        <f t="shared" ref="X75" si="6">P75+(+R75+S75)+(U75+V75)</f>
        <v>266.14</v>
      </c>
      <c r="Z75" s="22">
        <v>1</v>
      </c>
    </row>
  </sheetData>
  <autoFilter ref="A5:AI75" xr:uid="{0A4884BC-C683-48AF-816F-CA53BE30EFCB}">
    <filterColumn colId="5">
      <filters>
        <filter val="4PO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460-59A5-405A-A6ED-0D10974955E2}">
  <sheetPr filterMode="1"/>
  <dimension ref="A1:AI76"/>
  <sheetViews>
    <sheetView workbookViewId="0">
      <selection activeCell="Z61" sqref="A1:Z61"/>
    </sheetView>
  </sheetViews>
  <sheetFormatPr defaultRowHeight="12.75" x14ac:dyDescent="0.2"/>
  <cols>
    <col min="1" max="1" width="6.42578125" style="41" bestFit="1" customWidth="1"/>
    <col min="2" max="2" width="30.28515625" style="38" bestFit="1" customWidth="1"/>
    <col min="3" max="5" width="9.140625" style="1" hidden="1" customWidth="1"/>
    <col min="6" max="6" width="9.140625" style="38"/>
    <col min="7" max="16" width="9.140625" style="1" hidden="1" customWidth="1"/>
    <col min="17" max="17" width="4.42578125" style="38" customWidth="1"/>
    <col min="18" max="18" width="13" style="60" customWidth="1"/>
    <col min="19" max="19" width="13" style="38" customWidth="1"/>
    <col min="20" max="20" width="2.5703125" style="38" customWidth="1"/>
    <col min="21" max="21" width="13" style="61" customWidth="1"/>
    <col min="22" max="22" width="13" style="38" customWidth="1"/>
    <col min="23" max="23" width="3" style="38" customWidth="1"/>
    <col min="24" max="24" width="9.140625" style="38"/>
    <col min="25" max="25" width="3.140625" style="38" customWidth="1"/>
    <col min="26" max="26" width="9.140625" style="22"/>
    <col min="27" max="16384" width="9.140625" style="38"/>
  </cols>
  <sheetData>
    <row r="1" spans="1:35" ht="15" customHeight="1" x14ac:dyDescent="0.2">
      <c r="F1" s="22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52"/>
      <c r="R1" s="67"/>
      <c r="S1" s="68" t="s">
        <v>5</v>
      </c>
      <c r="T1" s="52"/>
      <c r="U1" s="69"/>
      <c r="V1" s="68" t="s">
        <v>6</v>
      </c>
      <c r="W1" s="52"/>
      <c r="X1" s="70" t="s">
        <v>7</v>
      </c>
      <c r="Y1" s="70"/>
      <c r="Z1" s="50" t="s">
        <v>8</v>
      </c>
    </row>
    <row r="2" spans="1:35" ht="15" customHeight="1" x14ac:dyDescent="0.2">
      <c r="A2" s="58"/>
      <c r="B2" s="52"/>
      <c r="C2" s="10"/>
      <c r="D2" s="10"/>
      <c r="E2" s="10"/>
      <c r="F2" s="57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52"/>
      <c r="R2" s="71" t="s">
        <v>10</v>
      </c>
      <c r="S2" s="72" t="s">
        <v>14</v>
      </c>
      <c r="T2" s="52"/>
      <c r="U2" s="73" t="s">
        <v>10</v>
      </c>
      <c r="V2" s="72" t="s">
        <v>15</v>
      </c>
      <c r="W2" s="52"/>
      <c r="X2" s="70" t="s">
        <v>14</v>
      </c>
      <c r="Y2" s="70"/>
      <c r="Z2" s="50" t="s">
        <v>16</v>
      </c>
    </row>
    <row r="3" spans="1:35" ht="15" customHeight="1" x14ac:dyDescent="0.2">
      <c r="A3" s="59" t="s">
        <v>17</v>
      </c>
      <c r="B3" s="56" t="s">
        <v>18</v>
      </c>
      <c r="C3" s="36" t="s">
        <v>19</v>
      </c>
      <c r="D3" s="36" t="s">
        <v>20</v>
      </c>
      <c r="E3" s="36" t="s">
        <v>21</v>
      </c>
      <c r="F3" s="57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52"/>
      <c r="R3" s="71" t="s">
        <v>25</v>
      </c>
      <c r="S3" s="57" t="s">
        <v>26</v>
      </c>
      <c r="T3" s="52"/>
      <c r="U3" s="73" t="s">
        <v>25</v>
      </c>
      <c r="V3" s="72" t="s">
        <v>26</v>
      </c>
      <c r="W3" s="52"/>
      <c r="X3" s="70" t="s">
        <v>27</v>
      </c>
      <c r="Y3" s="70"/>
      <c r="Z3" s="50"/>
    </row>
    <row r="4" spans="1:35" ht="15" customHeight="1" x14ac:dyDescent="0.2">
      <c r="A4" s="58"/>
      <c r="B4" s="52"/>
      <c r="C4" s="10"/>
      <c r="D4" s="10"/>
      <c r="E4" s="10"/>
      <c r="F4" s="57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52"/>
      <c r="R4" s="71" t="s">
        <v>28</v>
      </c>
      <c r="S4" s="57" t="s">
        <v>29</v>
      </c>
      <c r="T4" s="52"/>
      <c r="U4" s="73" t="s">
        <v>28</v>
      </c>
      <c r="V4" s="72" t="s">
        <v>29</v>
      </c>
      <c r="W4" s="52"/>
      <c r="X4" s="70"/>
      <c r="Y4" s="70"/>
      <c r="Z4" s="50"/>
    </row>
    <row r="6" spans="1:35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 t="shared" ref="K6" si="0">I6-G6</f>
        <v>4.166666666666663E-2</v>
      </c>
      <c r="L6" s="16">
        <v>4.1666666666666699E-2</v>
      </c>
      <c r="M6" s="3">
        <f t="shared" ref="M6" si="1">ABS(K6-L6)</f>
        <v>6.9388939039072284E-17</v>
      </c>
      <c r="N6" s="2"/>
      <c r="O6" s="4">
        <f t="shared" ref="O6" si="2">(M6*24*60*60-60)*0.2</f>
        <v>-11.999999999998801</v>
      </c>
      <c r="P6" s="4">
        <f t="shared" ref="P6" si="3"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69" si="4">P6+(+R6+S6)+(U6+V6)</f>
        <v>272.58000000000004</v>
      </c>
      <c r="Z6" s="6"/>
      <c r="AA6" s="1"/>
    </row>
    <row r="7" spans="1:35" s="75" customFormat="1" ht="21.75" customHeight="1" x14ac:dyDescent="0.2">
      <c r="A7" s="40">
        <v>4640</v>
      </c>
      <c r="B7" s="41" t="s">
        <v>62</v>
      </c>
      <c r="C7" s="1"/>
      <c r="D7" s="1"/>
      <c r="E7" s="1"/>
      <c r="F7" s="22" t="s">
        <v>38</v>
      </c>
      <c r="G7" s="1"/>
      <c r="H7" s="1"/>
      <c r="I7" s="1"/>
      <c r="J7" s="1"/>
      <c r="K7" s="1"/>
      <c r="L7" s="1"/>
      <c r="M7" s="1"/>
      <c r="N7" s="1"/>
      <c r="O7" s="1"/>
      <c r="P7" s="1"/>
      <c r="Q7" s="38"/>
      <c r="R7" s="60">
        <v>106.65</v>
      </c>
      <c r="S7" s="38">
        <v>4</v>
      </c>
      <c r="T7" s="38"/>
      <c r="U7" s="61">
        <v>105.62</v>
      </c>
      <c r="V7" s="38">
        <v>4</v>
      </c>
      <c r="W7" s="38"/>
      <c r="X7" s="74">
        <f t="shared" ref="X7:X38" si="5">P7+(+R7+S7)+(U7+V7)</f>
        <v>220.27</v>
      </c>
      <c r="Y7" s="38"/>
      <c r="Z7" s="22">
        <v>1</v>
      </c>
      <c r="AA7" s="38"/>
      <c r="AB7" s="38"/>
      <c r="AC7" s="38"/>
      <c r="AD7" s="38"/>
      <c r="AE7" s="38"/>
      <c r="AF7" s="38"/>
      <c r="AG7" s="38"/>
      <c r="AH7" s="38"/>
      <c r="AI7" s="38"/>
    </row>
    <row r="8" spans="1:35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>I8-G8</f>
        <v>4.1666666666666963E-2</v>
      </c>
      <c r="L8" s="16">
        <v>4.1666666666666699E-2</v>
      </c>
      <c r="M8" s="3">
        <f>ABS(K8-L8)</f>
        <v>2.6367796834847468E-16</v>
      </c>
      <c r="N8" s="2"/>
      <c r="O8" s="4">
        <f>(M8*24*60*60-60)*0.2</f>
        <v>-11.999999999995445</v>
      </c>
      <c r="P8" s="4">
        <f>IF((O8&lt;0),0,O8)</f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5"/>
        <v>269.86</v>
      </c>
      <c r="Z8" s="6"/>
      <c r="AA8" s="1"/>
    </row>
    <row r="9" spans="1:35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>I9-G9</f>
        <v>4.1666666666666463E-2</v>
      </c>
      <c r="L9" s="16">
        <v>4.1666666666666699E-2</v>
      </c>
      <c r="M9" s="3">
        <f>ABS(K9-L9)</f>
        <v>2.3592239273284576E-16</v>
      </c>
      <c r="N9" s="2"/>
      <c r="O9" s="4">
        <f>(M9*24*60*60-60)*0.2</f>
        <v>-11.999999999995923</v>
      </c>
      <c r="P9" s="4">
        <f>IF((O9&lt;0),0,O9)</f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5"/>
        <v>272.52999999999997</v>
      </c>
      <c r="Y9" s="12"/>
      <c r="Z9" s="6"/>
      <c r="AA9" s="1"/>
    </row>
    <row r="10" spans="1:35" s="75" customFormat="1" ht="21.75" customHeight="1" x14ac:dyDescent="0.2">
      <c r="A10" s="41">
        <v>1461</v>
      </c>
      <c r="B10" s="38" t="s">
        <v>36</v>
      </c>
      <c r="C10" s="22" t="s">
        <v>38</v>
      </c>
      <c r="D10" s="13"/>
      <c r="E10" s="13"/>
      <c r="F10" s="22" t="s">
        <v>38</v>
      </c>
      <c r="G10" s="3"/>
      <c r="H10" s="2"/>
      <c r="I10" s="3"/>
      <c r="J10" s="2"/>
      <c r="K10" s="3"/>
      <c r="L10" s="3"/>
      <c r="M10" s="3"/>
      <c r="N10" s="2"/>
      <c r="O10" s="4"/>
      <c r="P10" s="4">
        <f>IF((O10&lt;0),0,O10)</f>
        <v>0</v>
      </c>
      <c r="Q10" s="38"/>
      <c r="R10" s="60">
        <v>110.87</v>
      </c>
      <c r="S10" s="38">
        <v>4</v>
      </c>
      <c r="T10" s="38"/>
      <c r="U10" s="61">
        <v>109.59</v>
      </c>
      <c r="V10" s="38">
        <v>0</v>
      </c>
      <c r="W10" s="38"/>
      <c r="X10" s="74">
        <f t="shared" si="5"/>
        <v>224.46</v>
      </c>
      <c r="Z10" s="22">
        <v>2</v>
      </c>
      <c r="AA10" s="38"/>
    </row>
    <row r="11" spans="1:35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>I11-G11</f>
        <v>4.166666666666663E-2</v>
      </c>
      <c r="L11" s="16">
        <v>4.1666666666666699E-2</v>
      </c>
      <c r="M11" s="3">
        <f>ABS(K11-L11)</f>
        <v>6.9388939039072284E-17</v>
      </c>
      <c r="N11" s="2"/>
      <c r="O11" s="4">
        <f>(M11*24*60*60-60)*0.2</f>
        <v>-11.999999999998801</v>
      </c>
      <c r="P11" s="4">
        <f>IF((O11&lt;0),0,O11)</f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5"/>
        <v>226.33999999999997</v>
      </c>
      <c r="Y11" s="12"/>
      <c r="Z11" s="6"/>
      <c r="AA11" s="1"/>
    </row>
    <row r="12" spans="1:35" s="75" customFormat="1" ht="21.75" customHeight="1" x14ac:dyDescent="0.2">
      <c r="A12" s="40">
        <v>4479</v>
      </c>
      <c r="B12" s="38" t="s">
        <v>80</v>
      </c>
      <c r="C12" s="1"/>
      <c r="D12" s="1"/>
      <c r="E12" s="1"/>
      <c r="F12" s="22" t="s">
        <v>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38"/>
      <c r="R12" s="60">
        <v>113.26</v>
      </c>
      <c r="S12" s="38">
        <v>0</v>
      </c>
      <c r="T12" s="38"/>
      <c r="U12" s="61">
        <v>109.78</v>
      </c>
      <c r="V12" s="38">
        <v>4</v>
      </c>
      <c r="W12" s="38"/>
      <c r="X12" s="74">
        <f t="shared" si="5"/>
        <v>227.04000000000002</v>
      </c>
      <c r="Y12" s="38"/>
      <c r="Z12" s="22">
        <v>3</v>
      </c>
      <c r="AA12" s="38"/>
      <c r="AB12" s="38"/>
      <c r="AC12" s="38"/>
      <c r="AD12" s="38"/>
      <c r="AE12" s="38"/>
      <c r="AF12" s="38"/>
      <c r="AG12" s="38"/>
      <c r="AH12" s="38"/>
      <c r="AI12" s="38"/>
    </row>
    <row r="13" spans="1:35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>IF((O13&lt;0),0,O13)</f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5"/>
        <v>264.73</v>
      </c>
      <c r="Y13" s="12"/>
      <c r="Z13" s="6"/>
      <c r="AA13" s="10"/>
    </row>
    <row r="14" spans="1:35" s="75" customFormat="1" ht="21.75" customHeight="1" x14ac:dyDescent="0.2">
      <c r="A14" s="40">
        <v>59</v>
      </c>
      <c r="B14" s="41" t="s">
        <v>78</v>
      </c>
      <c r="C14" s="1"/>
      <c r="D14" s="1"/>
      <c r="E14" s="1"/>
      <c r="F14" s="22" t="s">
        <v>38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38"/>
      <c r="R14" s="60">
        <v>107.95</v>
      </c>
      <c r="S14" s="38">
        <v>12</v>
      </c>
      <c r="T14" s="38"/>
      <c r="U14" s="61">
        <v>116.39</v>
      </c>
      <c r="V14" s="38">
        <v>0</v>
      </c>
      <c r="W14" s="38"/>
      <c r="X14" s="74">
        <f t="shared" si="5"/>
        <v>236.34</v>
      </c>
      <c r="Y14" s="38"/>
      <c r="Z14" s="22">
        <v>4</v>
      </c>
      <c r="AB14" s="38"/>
      <c r="AC14" s="38"/>
      <c r="AD14" s="38"/>
      <c r="AE14" s="38"/>
      <c r="AF14" s="38"/>
      <c r="AG14" s="38"/>
      <c r="AH14" s="38"/>
      <c r="AI14" s="38"/>
    </row>
    <row r="15" spans="1:35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 t="shared" ref="P15:P26" si="6">IF((O15&lt;0),0,O15)</f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5"/>
        <v>385.40999999999997</v>
      </c>
      <c r="Z15" s="1"/>
    </row>
    <row r="16" spans="1:35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 t="shared" si="6"/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5"/>
        <v>371.02</v>
      </c>
      <c r="Z16" s="1"/>
    </row>
    <row r="17" spans="1:26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si="6"/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5"/>
        <v>278.08999999999997</v>
      </c>
      <c r="Z17" s="1"/>
    </row>
    <row r="18" spans="1:26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si="6"/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5"/>
        <v>305.60000000000002</v>
      </c>
      <c r="Z18" s="1"/>
    </row>
    <row r="19" spans="1:26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 t="shared" si="6"/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5"/>
        <v>370.63</v>
      </c>
      <c r="Z19" s="1"/>
    </row>
    <row r="20" spans="1:26" s="75" customFormat="1" ht="21.75" customHeight="1" x14ac:dyDescent="0.2">
      <c r="A20" s="41">
        <v>4962</v>
      </c>
      <c r="B20" s="38" t="s">
        <v>34</v>
      </c>
      <c r="C20" s="7" t="s">
        <v>38</v>
      </c>
      <c r="D20" s="13"/>
      <c r="E20" s="13"/>
      <c r="F20" s="22" t="s">
        <v>38</v>
      </c>
      <c r="G20" s="14">
        <v>0.61111111111111105</v>
      </c>
      <c r="H20" s="2"/>
      <c r="I20" s="15">
        <v>0.65277777777777801</v>
      </c>
      <c r="J20" s="2"/>
      <c r="K20" s="15">
        <f>I20-G20</f>
        <v>4.1666666666666963E-2</v>
      </c>
      <c r="L20" s="16">
        <v>4.1666666666666699E-2</v>
      </c>
      <c r="M20" s="15">
        <f>ABS(K20-L20)</f>
        <v>2.6367796834847468E-16</v>
      </c>
      <c r="N20" s="18"/>
      <c r="O20" s="19">
        <f>(M20*24*60*60-60)*0.2</f>
        <v>-11.999999999995445</v>
      </c>
      <c r="P20" s="19">
        <f t="shared" si="6"/>
        <v>0</v>
      </c>
      <c r="Q20" s="38"/>
      <c r="R20" s="64">
        <v>131.91</v>
      </c>
      <c r="S20" s="52">
        <v>0</v>
      </c>
      <c r="T20" s="38"/>
      <c r="U20" s="65">
        <v>126.61</v>
      </c>
      <c r="V20" s="52">
        <v>0</v>
      </c>
      <c r="W20" s="38"/>
      <c r="X20" s="74">
        <f t="shared" si="5"/>
        <v>258.52</v>
      </c>
      <c r="Z20" s="22">
        <v>5</v>
      </c>
    </row>
    <row r="21" spans="1:26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6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5"/>
        <v>309.13</v>
      </c>
      <c r="Z21" s="1"/>
    </row>
    <row r="22" spans="1:26" s="75" customFormat="1" ht="21.75" customHeight="1" x14ac:dyDescent="0.2">
      <c r="A22" s="40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6"/>
        <v>0</v>
      </c>
      <c r="Q22" s="38"/>
      <c r="R22" s="60">
        <v>129.35</v>
      </c>
      <c r="S22" s="38">
        <v>4</v>
      </c>
      <c r="T22" s="38"/>
      <c r="U22" s="61">
        <v>129.77000000000001</v>
      </c>
      <c r="V22" s="38">
        <v>0</v>
      </c>
      <c r="W22" s="38"/>
      <c r="X22" s="74">
        <f t="shared" si="5"/>
        <v>263.12</v>
      </c>
      <c r="Z22" s="22">
        <v>6</v>
      </c>
    </row>
    <row r="23" spans="1:26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6"/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5"/>
        <v>232.75</v>
      </c>
      <c r="Z23" s="1"/>
    </row>
    <row r="24" spans="1:26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 t="shared" si="6"/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5"/>
        <v>259.48</v>
      </c>
      <c r="Z24" s="1"/>
    </row>
    <row r="25" spans="1:26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 t="shared" si="6"/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5"/>
        <v>256.43</v>
      </c>
      <c r="Z25" s="1"/>
    </row>
    <row r="26" spans="1:26" s="75" customFormat="1" ht="21.75" customHeight="1" x14ac:dyDescent="0.2">
      <c r="A26" s="41">
        <v>5504</v>
      </c>
      <c r="B26" s="38" t="s">
        <v>31</v>
      </c>
      <c r="C26" s="22" t="s">
        <v>38</v>
      </c>
      <c r="D26" s="13"/>
      <c r="E26" s="13"/>
      <c r="F26" s="22" t="s">
        <v>38</v>
      </c>
      <c r="G26" s="14">
        <v>0.66111111111111098</v>
      </c>
      <c r="H26" s="2"/>
      <c r="I26" s="15">
        <v>0.70277777777777795</v>
      </c>
      <c r="J26" s="2"/>
      <c r="K26" s="3">
        <f>I26-G26</f>
        <v>4.1666666666666963E-2</v>
      </c>
      <c r="L26" s="16">
        <v>4.1666666666666699E-2</v>
      </c>
      <c r="M26" s="3">
        <f>ABS(K26-L26)</f>
        <v>2.6367796834847468E-16</v>
      </c>
      <c r="N26" s="2"/>
      <c r="O26" s="4">
        <f>(M26*24*60*60-60)*0.2</f>
        <v>-11.999999999995445</v>
      </c>
      <c r="P26" s="4">
        <f t="shared" si="6"/>
        <v>0</v>
      </c>
      <c r="Q26" s="38"/>
      <c r="R26" s="64">
        <v>137.94999999999999</v>
      </c>
      <c r="S26" s="52">
        <v>4</v>
      </c>
      <c r="T26" s="38"/>
      <c r="U26" s="65">
        <v>125.11</v>
      </c>
      <c r="V26" s="52">
        <v>0</v>
      </c>
      <c r="W26" s="38"/>
      <c r="X26" s="74">
        <f t="shared" si="5"/>
        <v>267.06</v>
      </c>
      <c r="Z26" s="22">
        <v>7</v>
      </c>
    </row>
    <row r="27" spans="1:26" s="1" customFormat="1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5"/>
        <v>339.57</v>
      </c>
    </row>
    <row r="28" spans="1:26" ht="21.75" customHeight="1" x14ac:dyDescent="0.2">
      <c r="A28" s="40">
        <v>5261</v>
      </c>
      <c r="B28" s="41" t="s">
        <v>81</v>
      </c>
      <c r="F28" s="22" t="s">
        <v>38</v>
      </c>
      <c r="R28" s="60">
        <v>143.30000000000001</v>
      </c>
      <c r="S28" s="38">
        <v>4</v>
      </c>
      <c r="U28" s="61">
        <v>132.58000000000001</v>
      </c>
      <c r="V28" s="38">
        <v>0</v>
      </c>
      <c r="X28" s="74">
        <f t="shared" si="5"/>
        <v>279.88</v>
      </c>
      <c r="Z28" s="22">
        <v>8</v>
      </c>
    </row>
    <row r="29" spans="1:26" s="1" customFormat="1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5"/>
        <v>368.99</v>
      </c>
    </row>
    <row r="30" spans="1:26" s="1" customFormat="1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5"/>
        <v>251.46999999999997</v>
      </c>
    </row>
    <row r="31" spans="1:26" s="1" customFormat="1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5"/>
        <v>246.26999999999998</v>
      </c>
    </row>
    <row r="32" spans="1:26" s="1" customFormat="1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5"/>
        <v>305.99</v>
      </c>
    </row>
    <row r="33" spans="1:35" ht="21.75" customHeight="1" x14ac:dyDescent="0.2">
      <c r="A33" s="40">
        <v>38</v>
      </c>
      <c r="B33" s="40" t="s">
        <v>48</v>
      </c>
      <c r="C33" s="20"/>
      <c r="D33" s="13"/>
      <c r="E33" s="13"/>
      <c r="F33" s="22" t="s">
        <v>38</v>
      </c>
      <c r="G33" s="3"/>
      <c r="H33" s="2"/>
      <c r="I33" s="3"/>
      <c r="J33" s="2"/>
      <c r="K33" s="3"/>
      <c r="L33" s="3"/>
      <c r="M33" s="3"/>
      <c r="N33" s="2"/>
      <c r="O33" s="4"/>
      <c r="P33" s="4">
        <f>IF((O33&lt;0),0,O33)</f>
        <v>0</v>
      </c>
      <c r="R33" s="60">
        <v>160</v>
      </c>
      <c r="S33" s="38">
        <v>0</v>
      </c>
      <c r="U33" s="61">
        <v>153.38999999999999</v>
      </c>
      <c r="V33" s="38">
        <v>0</v>
      </c>
      <c r="X33" s="74">
        <f t="shared" si="5"/>
        <v>313.39</v>
      </c>
      <c r="Y33" s="75"/>
      <c r="Z33" s="22">
        <v>9</v>
      </c>
      <c r="AB33" s="75"/>
      <c r="AC33" s="75"/>
      <c r="AD33" s="75"/>
      <c r="AE33" s="75"/>
      <c r="AF33" s="75"/>
      <c r="AG33" s="75"/>
      <c r="AH33" s="75"/>
      <c r="AI33" s="75"/>
    </row>
    <row r="34" spans="1:35" s="1" customFormat="1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5"/>
        <v>356.08000000000004</v>
      </c>
    </row>
    <row r="35" spans="1:35" s="1" customFormat="1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5"/>
        <v>228.86</v>
      </c>
    </row>
    <row r="36" spans="1:35" s="1" customFormat="1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5"/>
        <v>228.7</v>
      </c>
    </row>
    <row r="37" spans="1:35" ht="21.75" customHeight="1" x14ac:dyDescent="0.2">
      <c r="A37" s="40">
        <v>51</v>
      </c>
      <c r="B37" s="41" t="s">
        <v>66</v>
      </c>
      <c r="F37" s="22" t="s">
        <v>38</v>
      </c>
      <c r="R37" s="60">
        <v>158.34</v>
      </c>
      <c r="S37" s="38">
        <v>0</v>
      </c>
      <c r="U37" s="61">
        <v>160.57</v>
      </c>
      <c r="V37" s="38">
        <v>0</v>
      </c>
      <c r="X37" s="74">
        <f t="shared" si="5"/>
        <v>318.90999999999997</v>
      </c>
      <c r="Z37" s="22">
        <v>10</v>
      </c>
    </row>
    <row r="38" spans="1:35" s="1" customFormat="1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si="5"/>
        <v>233.70999999999998</v>
      </c>
    </row>
    <row r="39" spans="1:35" s="1" customFormat="1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ref="X39:X61" si="7">P39+(+R39+S39)+(U39+V39)</f>
        <v>233.76999999999998</v>
      </c>
    </row>
    <row r="40" spans="1:35" s="1" customFormat="1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7"/>
        <v>258.43</v>
      </c>
    </row>
    <row r="41" spans="1:35" s="1" customFormat="1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7"/>
        <v>224.81</v>
      </c>
    </row>
    <row r="42" spans="1:35" s="1" customFormat="1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7"/>
        <v>328.07</v>
      </c>
    </row>
    <row r="43" spans="1:35" ht="21.75" customHeight="1" x14ac:dyDescent="0.2">
      <c r="A43" s="40">
        <v>42</v>
      </c>
      <c r="B43" s="41" t="s">
        <v>55</v>
      </c>
      <c r="D43" s="13"/>
      <c r="E43" s="13"/>
      <c r="F43" s="22" t="s">
        <v>38</v>
      </c>
      <c r="G43" s="14">
        <v>0.44722222222222219</v>
      </c>
      <c r="H43" s="2"/>
      <c r="I43" s="15">
        <v>0.48888888888888898</v>
      </c>
      <c r="J43" s="2"/>
      <c r="K43" s="3">
        <f>I43-G43</f>
        <v>4.1666666666666796E-2</v>
      </c>
      <c r="L43" s="16">
        <v>4.1666666666666664E-2</v>
      </c>
      <c r="M43" s="3">
        <f>ABS(K43-L43)</f>
        <v>1.3183898417423734E-16</v>
      </c>
      <c r="N43" s="2"/>
      <c r="O43" s="4">
        <f>(M43*24*60*60-60)*0.2</f>
        <v>-11.999999999997723</v>
      </c>
      <c r="P43" s="4">
        <f>IF((O43&lt;0),0,O43)</f>
        <v>0</v>
      </c>
      <c r="R43" s="64">
        <v>150.08000000000001</v>
      </c>
      <c r="S43" s="52">
        <v>28</v>
      </c>
      <c r="U43" s="65">
        <v>141.37</v>
      </c>
      <c r="V43" s="52">
        <v>0</v>
      </c>
      <c r="X43" s="74">
        <f t="shared" si="7"/>
        <v>319.45000000000005</v>
      </c>
      <c r="Y43" s="75"/>
      <c r="Z43" s="22">
        <v>11</v>
      </c>
      <c r="AB43" s="75"/>
      <c r="AC43" s="75"/>
      <c r="AD43" s="75"/>
      <c r="AE43" s="75"/>
      <c r="AF43" s="75"/>
      <c r="AG43" s="75"/>
      <c r="AH43" s="75"/>
      <c r="AI43" s="75"/>
    </row>
    <row r="44" spans="1:35" s="1" customFormat="1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7"/>
        <v>295.14</v>
      </c>
      <c r="AC44" s="38"/>
      <c r="AD44" s="38"/>
      <c r="AH44" s="22"/>
    </row>
    <row r="45" spans="1:35" s="1" customFormat="1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7"/>
        <v>286.14999999999998</v>
      </c>
    </row>
    <row r="46" spans="1:35" s="1" customFormat="1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7"/>
        <v>252.42</v>
      </c>
    </row>
    <row r="47" spans="1:35" s="1" customFormat="1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7"/>
        <v>282.90999999999997</v>
      </c>
    </row>
    <row r="48" spans="1:35" s="1" customFormat="1" hidden="1" x14ac:dyDescent="0.2">
      <c r="A48" s="1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7"/>
        <v>370.01</v>
      </c>
    </row>
    <row r="49" spans="1:35" s="1" customFormat="1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7"/>
        <v>254.38</v>
      </c>
    </row>
    <row r="50" spans="1:35" ht="21.75" customHeight="1" x14ac:dyDescent="0.2">
      <c r="A50" s="40">
        <v>50</v>
      </c>
      <c r="B50" s="38" t="s">
        <v>64</v>
      </c>
      <c r="F50" s="22" t="s">
        <v>38</v>
      </c>
      <c r="R50" s="60">
        <v>168.37</v>
      </c>
      <c r="S50" s="38">
        <v>4</v>
      </c>
      <c r="U50" s="61">
        <v>164.48</v>
      </c>
      <c r="V50" s="38">
        <v>12</v>
      </c>
      <c r="X50" s="74">
        <f t="shared" si="7"/>
        <v>348.85</v>
      </c>
      <c r="Z50" s="22">
        <v>12</v>
      </c>
    </row>
    <row r="51" spans="1:35" s="1" customFormat="1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7"/>
        <v>285.76</v>
      </c>
    </row>
    <row r="52" spans="1:35" ht="21.75" customHeight="1" x14ac:dyDescent="0.2">
      <c r="A52" s="40">
        <v>32</v>
      </c>
      <c r="B52" s="40" t="s">
        <v>41</v>
      </c>
      <c r="C52" s="22" t="s">
        <v>38</v>
      </c>
      <c r="D52" s="13"/>
      <c r="E52" s="13"/>
      <c r="F52" s="22" t="s">
        <v>38</v>
      </c>
      <c r="G52" s="14">
        <v>0.4055555555555555</v>
      </c>
      <c r="H52" s="2"/>
      <c r="I52" s="15">
        <v>0.44722222222222202</v>
      </c>
      <c r="J52" s="2"/>
      <c r="K52" s="3">
        <f>I52-G52</f>
        <v>4.1666666666666519E-2</v>
      </c>
      <c r="L52" s="16">
        <v>4.1666666666666664E-2</v>
      </c>
      <c r="M52" s="3">
        <f>ABS(K52-L52)</f>
        <v>1.457167719820518E-16</v>
      </c>
      <c r="N52" s="2"/>
      <c r="O52" s="4">
        <f>(M52*24*60*60-60)*0.2</f>
        <v>-11.999999999997483</v>
      </c>
      <c r="P52" s="4">
        <f>IF((O52&lt;0),0,O52)</f>
        <v>0</v>
      </c>
      <c r="R52" s="64">
        <v>188.11</v>
      </c>
      <c r="S52" s="52">
        <v>8</v>
      </c>
      <c r="U52" s="65">
        <v>179.6</v>
      </c>
      <c r="V52" s="52">
        <v>0</v>
      </c>
      <c r="X52" s="74">
        <f t="shared" si="7"/>
        <v>375.71000000000004</v>
      </c>
      <c r="Y52" s="75"/>
      <c r="Z52" s="22">
        <v>13</v>
      </c>
      <c r="AB52" s="75"/>
      <c r="AC52" s="75"/>
      <c r="AD52" s="75"/>
      <c r="AE52" s="75"/>
      <c r="AF52" s="75"/>
      <c r="AG52" s="75"/>
      <c r="AH52" s="75"/>
      <c r="AI52" s="75"/>
    </row>
    <row r="53" spans="1:35" ht="21.75" customHeight="1" x14ac:dyDescent="0.2">
      <c r="A53" s="40">
        <v>44</v>
      </c>
      <c r="B53" s="41" t="s">
        <v>57</v>
      </c>
      <c r="F53" s="22" t="s">
        <v>38</v>
      </c>
      <c r="R53" s="60">
        <v>200.13</v>
      </c>
      <c r="S53" s="38">
        <v>0</v>
      </c>
      <c r="U53" s="61">
        <v>188.48</v>
      </c>
      <c r="V53" s="38">
        <v>0</v>
      </c>
      <c r="X53" s="74">
        <f t="shared" si="7"/>
        <v>388.61</v>
      </c>
      <c r="Z53" s="22">
        <v>14</v>
      </c>
    </row>
    <row r="54" spans="1:35" s="1" customFormat="1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7"/>
        <v>288.67</v>
      </c>
    </row>
    <row r="55" spans="1:35" s="1" customFormat="1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 t="shared" si="7"/>
        <v>354.88</v>
      </c>
    </row>
    <row r="56" spans="1:35" s="1" customFormat="1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7"/>
        <v>274.73</v>
      </c>
    </row>
    <row r="57" spans="1:35" s="1" customFormat="1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7"/>
        <v>274.58999999999997</v>
      </c>
    </row>
    <row r="58" spans="1:35" s="1" customFormat="1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 t="shared" si="7"/>
        <v>300.70000000000005</v>
      </c>
    </row>
    <row r="59" spans="1:35" s="1" customFormat="1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7"/>
        <v>211.07999999999998</v>
      </c>
    </row>
    <row r="60" spans="1:35" s="1" customFormat="1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7"/>
        <v>402.87</v>
      </c>
    </row>
    <row r="61" spans="1:35" ht="21.75" customHeight="1" x14ac:dyDescent="0.2">
      <c r="A61" s="40">
        <v>55</v>
      </c>
      <c r="B61" s="41" t="s">
        <v>71</v>
      </c>
      <c r="F61" s="22" t="s">
        <v>38</v>
      </c>
      <c r="S61" s="38" t="s">
        <v>104</v>
      </c>
      <c r="X61" s="74" t="e">
        <f t="shared" si="7"/>
        <v>#VALUE!</v>
      </c>
      <c r="Z61" s="22">
        <v>15</v>
      </c>
    </row>
    <row r="62" spans="1:35" s="1" customFormat="1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4"/>
        <v>243.45</v>
      </c>
    </row>
    <row r="63" spans="1:35" s="1" customFormat="1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X63" s="17">
        <f t="shared" si="4"/>
        <v>285.71000000000004</v>
      </c>
    </row>
    <row r="64" spans="1:35" s="1" customFormat="1" hidden="1" x14ac:dyDescent="0.2">
      <c r="A64" s="42">
        <v>5080</v>
      </c>
      <c r="B64" s="1" t="s">
        <v>92</v>
      </c>
      <c r="F64" s="22" t="s">
        <v>39</v>
      </c>
      <c r="R64" s="49"/>
      <c r="U64" s="8"/>
      <c r="X64" s="17">
        <f t="shared" si="4"/>
        <v>0</v>
      </c>
    </row>
    <row r="65" spans="1:24" s="1" customFormat="1" hidden="1" x14ac:dyDescent="0.2">
      <c r="A65" s="39">
        <v>4619</v>
      </c>
      <c r="B65" s="41" t="s">
        <v>93</v>
      </c>
      <c r="F65" s="22" t="s">
        <v>39</v>
      </c>
      <c r="R65" s="49"/>
      <c r="U65" s="8"/>
      <c r="X65" s="17">
        <f t="shared" si="4"/>
        <v>0</v>
      </c>
    </row>
    <row r="66" spans="1:24" s="1" customFormat="1" hidden="1" x14ac:dyDescent="0.2">
      <c r="A66" s="39">
        <v>66</v>
      </c>
      <c r="B66" s="41" t="s">
        <v>94</v>
      </c>
      <c r="F66" s="22" t="s">
        <v>72</v>
      </c>
      <c r="R66" s="49"/>
      <c r="U66" s="8"/>
      <c r="X66" s="17">
        <f t="shared" si="4"/>
        <v>0</v>
      </c>
    </row>
    <row r="67" spans="1:24" s="1" customFormat="1" hidden="1" x14ac:dyDescent="0.2">
      <c r="A67" s="39">
        <v>67</v>
      </c>
      <c r="B67" s="41" t="s">
        <v>95</v>
      </c>
      <c r="F67" s="22" t="s">
        <v>37</v>
      </c>
      <c r="R67" s="49"/>
      <c r="U67" s="8"/>
      <c r="X67" s="17">
        <f t="shared" si="4"/>
        <v>0</v>
      </c>
    </row>
    <row r="68" spans="1:24" s="1" customFormat="1" hidden="1" x14ac:dyDescent="0.2">
      <c r="A68" s="1">
        <v>5261</v>
      </c>
      <c r="B68" s="1" t="s">
        <v>81</v>
      </c>
      <c r="F68" s="7" t="s">
        <v>37</v>
      </c>
      <c r="R68" s="49"/>
      <c r="U68" s="8"/>
      <c r="X68" s="17">
        <f t="shared" si="4"/>
        <v>0</v>
      </c>
    </row>
    <row r="69" spans="1:24" s="1" customFormat="1" hidden="1" x14ac:dyDescent="0.2">
      <c r="A69" s="39">
        <v>4817</v>
      </c>
      <c r="B69" s="41" t="s">
        <v>96</v>
      </c>
      <c r="F69" s="22" t="s">
        <v>37</v>
      </c>
      <c r="R69" s="49"/>
      <c r="U69" s="8"/>
      <c r="X69" s="17">
        <f t="shared" si="4"/>
        <v>0</v>
      </c>
    </row>
    <row r="70" spans="1:24" s="1" customFormat="1" hidden="1" x14ac:dyDescent="0.2">
      <c r="A70" s="38">
        <v>68</v>
      </c>
      <c r="B70" s="38" t="s">
        <v>97</v>
      </c>
      <c r="F70" s="22" t="s">
        <v>39</v>
      </c>
      <c r="R70" s="49"/>
      <c r="U70" s="8"/>
      <c r="X70" s="17">
        <f t="shared" ref="X70:X76" si="8">P70+(+R70+S70)+(U70+V70)</f>
        <v>0</v>
      </c>
    </row>
    <row r="71" spans="1:24" s="1" customFormat="1" hidden="1" x14ac:dyDescent="0.2">
      <c r="A71" s="39">
        <v>69</v>
      </c>
      <c r="B71" s="41" t="s">
        <v>98</v>
      </c>
      <c r="F71" s="22" t="s">
        <v>39</v>
      </c>
      <c r="R71" s="49"/>
      <c r="U71" s="8"/>
      <c r="X71" s="17">
        <f t="shared" si="8"/>
        <v>0</v>
      </c>
    </row>
    <row r="72" spans="1:24" s="1" customFormat="1" hidden="1" x14ac:dyDescent="0.2">
      <c r="A72" s="39">
        <v>70</v>
      </c>
      <c r="B72" s="41" t="s">
        <v>61</v>
      </c>
      <c r="F72" s="22" t="s">
        <v>39</v>
      </c>
      <c r="R72" s="49"/>
      <c r="U72" s="8"/>
      <c r="X72" s="17">
        <f t="shared" si="8"/>
        <v>0</v>
      </c>
    </row>
    <row r="73" spans="1:24" s="1" customFormat="1" hidden="1" x14ac:dyDescent="0.2">
      <c r="A73" s="1">
        <v>71</v>
      </c>
      <c r="B73" s="1" t="s">
        <v>88</v>
      </c>
      <c r="F73" s="22" t="s">
        <v>39</v>
      </c>
      <c r="R73" s="49"/>
      <c r="U73" s="8"/>
      <c r="X73" s="17">
        <f t="shared" si="8"/>
        <v>0</v>
      </c>
    </row>
    <row r="74" spans="1:24" s="1" customFormat="1" hidden="1" x14ac:dyDescent="0.2">
      <c r="A74" s="38">
        <v>5150</v>
      </c>
      <c r="B74" s="38" t="s">
        <v>99</v>
      </c>
      <c r="F74" s="7" t="s">
        <v>39</v>
      </c>
      <c r="R74" s="49"/>
      <c r="U74" s="8"/>
      <c r="X74" s="17">
        <f t="shared" si="8"/>
        <v>0</v>
      </c>
    </row>
    <row r="75" spans="1:24" s="1" customFormat="1" hidden="1" x14ac:dyDescent="0.2">
      <c r="A75" s="38">
        <v>310</v>
      </c>
      <c r="B75" s="38" t="s">
        <v>100</v>
      </c>
      <c r="F75" s="22" t="s">
        <v>39</v>
      </c>
      <c r="R75" s="49"/>
      <c r="U75" s="8"/>
      <c r="X75" s="17">
        <f t="shared" si="8"/>
        <v>0</v>
      </c>
    </row>
    <row r="76" spans="1:24" s="1" customFormat="1" hidden="1" x14ac:dyDescent="0.2">
      <c r="A76" s="38">
        <v>72</v>
      </c>
      <c r="B76" s="38" t="s">
        <v>101</v>
      </c>
      <c r="F76" s="22" t="s">
        <v>102</v>
      </c>
      <c r="R76" s="49"/>
      <c r="U76" s="8"/>
      <c r="X76" s="17">
        <f t="shared" si="8"/>
        <v>0</v>
      </c>
    </row>
  </sheetData>
  <autoFilter ref="A5:AI76" xr:uid="{B8E2D460-59A5-405A-A6ED-0D10974955E2}">
    <filterColumn colId="5">
      <filters>
        <filter val="1PA"/>
      </filters>
    </filterColumn>
  </autoFilter>
  <sortState xmlns:xlrd2="http://schemas.microsoft.com/office/spreadsheetml/2017/richdata2" ref="A7:AI61">
    <sortCondition ref="X7:X61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21BE-890C-46EA-B025-7FCDAA50EFBD}">
  <sheetPr filterMode="1"/>
  <dimension ref="A1:AI90"/>
  <sheetViews>
    <sheetView workbookViewId="0">
      <selection activeCell="Z63" sqref="A1:Z63"/>
    </sheetView>
  </sheetViews>
  <sheetFormatPr defaultRowHeight="12.75" x14ac:dyDescent="0.2"/>
  <cols>
    <col min="1" max="1" width="6.42578125" style="41" bestFit="1" customWidth="1"/>
    <col min="2" max="2" width="30.28515625" style="1" bestFit="1" customWidth="1"/>
    <col min="3" max="5" width="9.140625" style="1" hidden="1" customWidth="1"/>
    <col min="6" max="6" width="9.140625" style="1"/>
    <col min="7" max="16" width="9.140625" style="1" hidden="1" customWidth="1"/>
    <col min="17" max="17" width="4.42578125" style="1" customWidth="1"/>
    <col min="18" max="18" width="13" style="49" customWidth="1"/>
    <col min="19" max="19" width="13" style="1" customWidth="1"/>
    <col min="20" max="20" width="2.5703125" style="1" customWidth="1"/>
    <col min="21" max="21" width="13" style="8" customWidth="1"/>
    <col min="22" max="22" width="13" style="1" customWidth="1"/>
    <col min="23" max="23" width="3" style="1" customWidth="1"/>
    <col min="24" max="24" width="9.140625" style="1"/>
    <col min="25" max="25" width="3.140625" style="1" customWidth="1"/>
    <col min="26" max="26" width="9.140625" style="55"/>
    <col min="27" max="16384" width="9.140625" style="1"/>
  </cols>
  <sheetData>
    <row r="1" spans="1:27" ht="15" customHeight="1" x14ac:dyDescent="0.2">
      <c r="F1" s="7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10"/>
      <c r="R1" s="47"/>
      <c r="S1" s="29" t="s">
        <v>5</v>
      </c>
      <c r="T1" s="10"/>
      <c r="U1" s="28"/>
      <c r="V1" s="29" t="s">
        <v>6</v>
      </c>
      <c r="W1" s="10"/>
      <c r="X1" s="12" t="s">
        <v>7</v>
      </c>
      <c r="Y1" s="12"/>
      <c r="Z1" s="54" t="s">
        <v>8</v>
      </c>
    </row>
    <row r="2" spans="1:27" ht="15" customHeight="1" x14ac:dyDescent="0.2">
      <c r="A2" s="58"/>
      <c r="B2" s="10"/>
      <c r="C2" s="10"/>
      <c r="D2" s="10"/>
      <c r="E2" s="10"/>
      <c r="F2" s="31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10"/>
      <c r="R2" s="48" t="s">
        <v>10</v>
      </c>
      <c r="S2" s="35" t="s">
        <v>14</v>
      </c>
      <c r="T2" s="10"/>
      <c r="U2" s="34" t="s">
        <v>10</v>
      </c>
      <c r="V2" s="35" t="s">
        <v>15</v>
      </c>
      <c r="W2" s="10"/>
      <c r="X2" s="12" t="s">
        <v>14</v>
      </c>
      <c r="Y2" s="12"/>
      <c r="Z2" s="54" t="s">
        <v>16</v>
      </c>
    </row>
    <row r="3" spans="1:27" ht="15" customHeight="1" x14ac:dyDescent="0.2">
      <c r="A3" s="59" t="s">
        <v>17</v>
      </c>
      <c r="B3" s="36" t="s">
        <v>18</v>
      </c>
      <c r="C3" s="36" t="s">
        <v>19</v>
      </c>
      <c r="D3" s="36" t="s">
        <v>20</v>
      </c>
      <c r="E3" s="36" t="s">
        <v>21</v>
      </c>
      <c r="F3" s="31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10"/>
      <c r="R3" s="48" t="s">
        <v>25</v>
      </c>
      <c r="S3" s="31" t="s">
        <v>26</v>
      </c>
      <c r="T3" s="10"/>
      <c r="U3" s="34" t="s">
        <v>25</v>
      </c>
      <c r="V3" s="35" t="s">
        <v>26</v>
      </c>
      <c r="W3" s="10"/>
      <c r="X3" s="12" t="s">
        <v>27</v>
      </c>
      <c r="Y3" s="12"/>
      <c r="Z3" s="54"/>
    </row>
    <row r="4" spans="1:27" ht="15" customHeight="1" x14ac:dyDescent="0.2">
      <c r="A4" s="58"/>
      <c r="B4" s="10"/>
      <c r="C4" s="10"/>
      <c r="D4" s="10"/>
      <c r="E4" s="10"/>
      <c r="F4" s="31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10"/>
      <c r="R4" s="48" t="s">
        <v>28</v>
      </c>
      <c r="S4" s="31" t="s">
        <v>29</v>
      </c>
      <c r="T4" s="10"/>
      <c r="U4" s="34" t="s">
        <v>28</v>
      </c>
      <c r="V4" s="35" t="s">
        <v>29</v>
      </c>
      <c r="W4" s="10"/>
      <c r="X4" s="12"/>
      <c r="Y4" s="12"/>
      <c r="Z4" s="54"/>
    </row>
    <row r="6" spans="1:27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 t="shared" ref="K6:K11" si="0">I6-G6</f>
        <v>4.166666666666663E-2</v>
      </c>
      <c r="L6" s="16">
        <v>4.1666666666666699E-2</v>
      </c>
      <c r="M6" s="3">
        <f t="shared" ref="M6:M11" si="1">ABS(K6-L6)</f>
        <v>6.9388939039072284E-17</v>
      </c>
      <c r="N6" s="2"/>
      <c r="O6" s="4">
        <f t="shared" ref="O6:O11" si="2">(M6*24*60*60-60)*0.2</f>
        <v>-11.999999999998801</v>
      </c>
      <c r="P6" s="4">
        <f t="shared" ref="P6:P17" si="3"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69" si="4">P6+(+R6+S6)+(U6+V6)</f>
        <v>272.58000000000004</v>
      </c>
      <c r="Z6" s="6"/>
      <c r="AA6" s="1"/>
    </row>
    <row r="7" spans="1:27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 t="shared" si="0"/>
        <v>4.1666666666666963E-2</v>
      </c>
      <c r="L7" s="16">
        <v>4.1666666666666699E-2</v>
      </c>
      <c r="M7" s="3">
        <f t="shared" si="1"/>
        <v>2.6367796834847468E-16</v>
      </c>
      <c r="N7" s="2"/>
      <c r="O7" s="4">
        <f t="shared" si="2"/>
        <v>-11.999999999995445</v>
      </c>
      <c r="P7" s="4">
        <f t="shared" si="3"/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4"/>
        <v>267.06</v>
      </c>
      <c r="Z7" s="6"/>
      <c r="AA7" s="1"/>
    </row>
    <row r="8" spans="1:27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 t="shared" si="0"/>
        <v>4.1666666666666963E-2</v>
      </c>
      <c r="L8" s="16">
        <v>4.1666666666666699E-2</v>
      </c>
      <c r="M8" s="3">
        <f t="shared" si="1"/>
        <v>2.6367796834847468E-16</v>
      </c>
      <c r="N8" s="2"/>
      <c r="O8" s="4">
        <f t="shared" si="2"/>
        <v>-11.999999999995445</v>
      </c>
      <c r="P8" s="4">
        <f t="shared" si="3"/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4"/>
        <v>269.86</v>
      </c>
      <c r="Z8" s="6"/>
      <c r="AA8" s="1"/>
    </row>
    <row r="9" spans="1:27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 t="shared" si="0"/>
        <v>4.1666666666666463E-2</v>
      </c>
      <c r="L9" s="16">
        <v>4.1666666666666699E-2</v>
      </c>
      <c r="M9" s="3">
        <f t="shared" si="1"/>
        <v>2.3592239273284576E-16</v>
      </c>
      <c r="N9" s="2"/>
      <c r="O9" s="4">
        <f t="shared" si="2"/>
        <v>-11.999999999995923</v>
      </c>
      <c r="P9" s="4">
        <f t="shared" si="3"/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4"/>
        <v>272.52999999999997</v>
      </c>
      <c r="Y9" s="12"/>
      <c r="Z9" s="6"/>
      <c r="AA9" s="1"/>
    </row>
    <row r="10" spans="1:27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 t="shared" si="0"/>
        <v>4.1666666666666963E-2</v>
      </c>
      <c r="L10" s="16">
        <v>4.1666666666666699E-2</v>
      </c>
      <c r="M10" s="15">
        <f t="shared" si="1"/>
        <v>2.6367796834847468E-16</v>
      </c>
      <c r="N10" s="18"/>
      <c r="O10" s="19">
        <f t="shared" si="2"/>
        <v>-11.999999999995445</v>
      </c>
      <c r="P10" s="19">
        <f t="shared" si="3"/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4"/>
        <v>258.52</v>
      </c>
      <c r="Z10" s="6"/>
      <c r="AA10" s="1"/>
    </row>
    <row r="11" spans="1:27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 t="shared" si="0"/>
        <v>4.166666666666663E-2</v>
      </c>
      <c r="L11" s="16">
        <v>4.1666666666666699E-2</v>
      </c>
      <c r="M11" s="3">
        <f t="shared" si="1"/>
        <v>6.9388939039072284E-17</v>
      </c>
      <c r="N11" s="2"/>
      <c r="O11" s="4">
        <f t="shared" si="2"/>
        <v>-11.999999999998801</v>
      </c>
      <c r="P11" s="4">
        <f t="shared" si="3"/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4"/>
        <v>226.33999999999997</v>
      </c>
      <c r="Y11" s="12"/>
      <c r="Z11" s="6"/>
      <c r="AA11" s="1"/>
    </row>
    <row r="12" spans="1:27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 t="shared" si="3"/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4"/>
        <v>224.46</v>
      </c>
      <c r="Z12" s="6"/>
      <c r="AA12" s="1"/>
    </row>
    <row r="13" spans="1:27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 t="shared" si="3"/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4"/>
        <v>264.73</v>
      </c>
      <c r="Y13" s="12"/>
      <c r="Z13" s="6"/>
      <c r="AA13" s="10"/>
    </row>
    <row r="14" spans="1:27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 t="shared" si="3"/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4"/>
        <v>375.71000000000004</v>
      </c>
      <c r="Z14" s="6"/>
      <c r="AA14" s="1"/>
    </row>
    <row r="15" spans="1:27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 t="shared" si="3"/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4"/>
        <v>385.40999999999997</v>
      </c>
      <c r="Z15" s="6"/>
      <c r="AA15" s="1"/>
    </row>
    <row r="16" spans="1:27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 t="shared" si="3"/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4"/>
        <v>371.02</v>
      </c>
      <c r="Z16" s="6"/>
      <c r="AA16" s="1"/>
    </row>
    <row r="17" spans="1:35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si="3"/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4"/>
        <v>278.08999999999997</v>
      </c>
      <c r="Z17" s="6"/>
      <c r="AA17" s="1"/>
    </row>
    <row r="18" spans="1:35" s="53" customFormat="1" ht="30.75" customHeight="1" x14ac:dyDescent="0.2">
      <c r="A18" s="40">
        <v>4638</v>
      </c>
      <c r="B18" s="38" t="s">
        <v>77</v>
      </c>
      <c r="C18" s="1"/>
      <c r="D18" s="1"/>
      <c r="E18" s="1"/>
      <c r="F18" s="38" t="s">
        <v>46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38"/>
      <c r="R18" s="60">
        <v>127.28</v>
      </c>
      <c r="S18" s="38">
        <v>4</v>
      </c>
      <c r="T18" s="38"/>
      <c r="U18" s="61">
        <v>123.1</v>
      </c>
      <c r="V18" s="38">
        <v>0</v>
      </c>
      <c r="W18" s="38"/>
      <c r="X18" s="62">
        <f t="shared" ref="X18:X63" si="5">P18+(+R18+S18)+(U18+V18)</f>
        <v>254.38</v>
      </c>
      <c r="Y18" s="38"/>
      <c r="Z18" s="55">
        <v>1</v>
      </c>
      <c r="AA18" s="38"/>
      <c r="AB18" s="38"/>
      <c r="AC18" s="38"/>
      <c r="AD18" s="38"/>
      <c r="AE18" s="38"/>
      <c r="AF18" s="38"/>
      <c r="AG18" s="38"/>
      <c r="AH18" s="38"/>
      <c r="AI18" s="38"/>
    </row>
    <row r="19" spans="1:35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>IF((O19&lt;0),0,O19)</f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5"/>
        <v>370.63</v>
      </c>
      <c r="AA19" s="1"/>
    </row>
    <row r="20" spans="1:35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>IF((O20&lt;0),0,O20)</f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5"/>
        <v>313.39</v>
      </c>
      <c r="AA20" s="1"/>
    </row>
    <row r="21" spans="1:35" s="53" customFormat="1" ht="30.75" customHeight="1" x14ac:dyDescent="0.2">
      <c r="A21" s="41">
        <v>60</v>
      </c>
      <c r="B21" s="38" t="s">
        <v>79</v>
      </c>
      <c r="C21" s="1"/>
      <c r="D21" s="1"/>
      <c r="E21" s="1"/>
      <c r="F21" s="38" t="s">
        <v>46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38"/>
      <c r="R21" s="60">
        <v>134.36000000000001</v>
      </c>
      <c r="S21" s="38">
        <v>12</v>
      </c>
      <c r="T21" s="38"/>
      <c r="U21" s="61">
        <v>127.4</v>
      </c>
      <c r="V21" s="38">
        <v>12</v>
      </c>
      <c r="W21" s="38"/>
      <c r="X21" s="62">
        <f t="shared" si="5"/>
        <v>285.76</v>
      </c>
      <c r="Y21" s="38"/>
      <c r="Z21" s="55">
        <v>2</v>
      </c>
      <c r="AA21" s="38"/>
      <c r="AB21" s="38"/>
      <c r="AC21" s="38"/>
      <c r="AD21" s="38"/>
      <c r="AE21" s="38"/>
      <c r="AF21" s="38"/>
      <c r="AG21" s="38"/>
      <c r="AH21" s="38"/>
      <c r="AI21" s="38"/>
    </row>
    <row r="22" spans="1:35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>IF((O22&lt;0),0,O22)</f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5"/>
        <v>263.12</v>
      </c>
      <c r="AA22" s="1"/>
    </row>
    <row r="23" spans="1:35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>IF((O23&lt;0),0,O23)</f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5"/>
        <v>232.75</v>
      </c>
      <c r="AA23" s="1"/>
    </row>
    <row r="24" spans="1:35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>IF((O24&lt;0),0,O24)</f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5"/>
        <v>259.48</v>
      </c>
      <c r="AA24" s="1"/>
    </row>
    <row r="25" spans="1:35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>IF((O25&lt;0),0,O25)</f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5"/>
        <v>256.43</v>
      </c>
      <c r="AA25" s="1"/>
    </row>
    <row r="26" spans="1:35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>IF((O26&lt;0),0,O26)</f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5"/>
        <v>319.45000000000005</v>
      </c>
      <c r="AA26" s="1"/>
    </row>
    <row r="27" spans="1:35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5"/>
        <v>339.57</v>
      </c>
      <c r="Z27" s="1"/>
    </row>
    <row r="28" spans="1:35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5"/>
        <v>388.61</v>
      </c>
      <c r="Z28" s="1"/>
    </row>
    <row r="29" spans="1:35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5"/>
        <v>368.99</v>
      </c>
      <c r="Z29" s="1"/>
    </row>
    <row r="30" spans="1:35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5"/>
        <v>251.46999999999997</v>
      </c>
      <c r="Z30" s="1"/>
    </row>
    <row r="31" spans="1:35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5"/>
        <v>246.26999999999998</v>
      </c>
      <c r="Z31" s="1"/>
    </row>
    <row r="32" spans="1:35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5"/>
        <v>305.99</v>
      </c>
      <c r="Z32" s="1"/>
    </row>
    <row r="33" spans="1:29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5"/>
        <v>220.27</v>
      </c>
      <c r="Z33" s="1"/>
    </row>
    <row r="34" spans="1:29" s="38" customFormat="1" ht="30.75" customHeight="1" x14ac:dyDescent="0.2">
      <c r="A34" s="41">
        <v>4357</v>
      </c>
      <c r="B34" s="38" t="s">
        <v>74</v>
      </c>
      <c r="C34" s="1"/>
      <c r="D34" s="1"/>
      <c r="E34" s="1"/>
      <c r="F34" s="38" t="s">
        <v>46</v>
      </c>
      <c r="G34" s="1"/>
      <c r="H34" s="1"/>
      <c r="I34" s="1"/>
      <c r="J34" s="1"/>
      <c r="K34" s="1"/>
      <c r="L34" s="1"/>
      <c r="M34" s="1"/>
      <c r="N34" s="1"/>
      <c r="O34" s="1"/>
      <c r="P34" s="1"/>
      <c r="R34" s="60">
        <v>131.87</v>
      </c>
      <c r="S34" s="38">
        <v>20</v>
      </c>
      <c r="U34" s="61">
        <v>126.28</v>
      </c>
      <c r="V34" s="38">
        <v>8</v>
      </c>
      <c r="X34" s="62">
        <f t="shared" si="5"/>
        <v>286.14999999999998</v>
      </c>
      <c r="Z34" s="55">
        <v>3</v>
      </c>
    </row>
    <row r="35" spans="1:29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5"/>
        <v>228.86</v>
      </c>
      <c r="Z35" s="1"/>
    </row>
    <row r="36" spans="1:29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5"/>
        <v>228.7</v>
      </c>
      <c r="Z36" s="1"/>
    </row>
    <row r="37" spans="1:29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5"/>
        <v>318.90999999999997</v>
      </c>
      <c r="Z37" s="1"/>
    </row>
    <row r="38" spans="1:29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si="5"/>
        <v>233.70999999999998</v>
      </c>
      <c r="Z38" s="1"/>
    </row>
    <row r="39" spans="1:29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si="5"/>
        <v>233.76999999999998</v>
      </c>
      <c r="Z39" s="1"/>
    </row>
    <row r="40" spans="1:29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5"/>
        <v>258.43</v>
      </c>
      <c r="Z40" s="1"/>
    </row>
    <row r="41" spans="1:29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5"/>
        <v>224.81</v>
      </c>
      <c r="Z41" s="1"/>
    </row>
    <row r="42" spans="1:29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5"/>
        <v>328.07</v>
      </c>
      <c r="Z42" s="1"/>
    </row>
    <row r="43" spans="1:29" hidden="1" x14ac:dyDescent="0.2">
      <c r="A43" s="39">
        <v>55</v>
      </c>
      <c r="B43" s="41" t="s">
        <v>71</v>
      </c>
      <c r="F43" s="22" t="s">
        <v>38</v>
      </c>
      <c r="S43" s="1" t="s">
        <v>104</v>
      </c>
      <c r="X43" s="17" t="e">
        <f t="shared" si="5"/>
        <v>#VALUE!</v>
      </c>
      <c r="Z43" s="1"/>
    </row>
    <row r="44" spans="1:29" s="38" customFormat="1" ht="30.75" customHeight="1" x14ac:dyDescent="0.2">
      <c r="A44" s="40">
        <v>61</v>
      </c>
      <c r="B44" s="38" t="s">
        <v>82</v>
      </c>
      <c r="C44" s="1"/>
      <c r="D44" s="1"/>
      <c r="E44" s="1"/>
      <c r="F44" s="38" t="s">
        <v>46</v>
      </c>
      <c r="G44" s="1"/>
      <c r="H44" s="1"/>
      <c r="I44" s="1"/>
      <c r="J44" s="1"/>
      <c r="K44" s="1"/>
      <c r="L44" s="1"/>
      <c r="M44" s="1"/>
      <c r="N44" s="1"/>
      <c r="O44" s="1"/>
      <c r="P44" s="1"/>
      <c r="R44" s="60">
        <v>145.62</v>
      </c>
      <c r="S44" s="38">
        <v>0</v>
      </c>
      <c r="U44" s="61">
        <v>139.05000000000001</v>
      </c>
      <c r="V44" s="38">
        <v>4</v>
      </c>
      <c r="X44" s="62">
        <f t="shared" si="5"/>
        <v>288.67</v>
      </c>
      <c r="Z44" s="55">
        <v>4</v>
      </c>
    </row>
    <row r="45" spans="1:29" s="38" customFormat="1" ht="30.75" customHeight="1" x14ac:dyDescent="0.2">
      <c r="A45" s="40">
        <v>4343</v>
      </c>
      <c r="B45" s="38" t="s">
        <v>91</v>
      </c>
      <c r="C45" s="1"/>
      <c r="D45" s="1"/>
      <c r="E45" s="1"/>
      <c r="F45" s="38" t="s">
        <v>46</v>
      </c>
      <c r="G45" s="1"/>
      <c r="H45" s="1"/>
      <c r="I45" s="1"/>
      <c r="J45" s="1"/>
      <c r="K45" s="1"/>
      <c r="L45" s="1"/>
      <c r="M45" s="1"/>
      <c r="N45" s="1"/>
      <c r="O45" s="1"/>
      <c r="P45" s="1"/>
      <c r="R45" s="60">
        <v>145.37</v>
      </c>
      <c r="S45" s="38">
        <v>4</v>
      </c>
      <c r="U45" s="61">
        <v>136.34</v>
      </c>
      <c r="V45" s="38">
        <v>8</v>
      </c>
      <c r="X45" s="62">
        <f t="shared" si="5"/>
        <v>293.71000000000004</v>
      </c>
      <c r="Z45" s="55">
        <v>5</v>
      </c>
    </row>
    <row r="46" spans="1:29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5"/>
        <v>252.42</v>
      </c>
      <c r="Z46" s="1"/>
      <c r="AC46" s="6"/>
    </row>
    <row r="47" spans="1:29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5"/>
        <v>282.90999999999997</v>
      </c>
      <c r="Z47" s="1"/>
      <c r="AC47" s="6"/>
    </row>
    <row r="48" spans="1:29" ht="21.75" hidden="1" customHeight="1" x14ac:dyDescent="0.2">
      <c r="A48" s="20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5"/>
        <v>370.01</v>
      </c>
      <c r="Z48" s="1"/>
      <c r="AC48" s="7">
        <v>2</v>
      </c>
    </row>
    <row r="49" spans="1:35" s="38" customFormat="1" ht="30.75" customHeight="1" x14ac:dyDescent="0.2">
      <c r="A49" s="41">
        <v>56</v>
      </c>
      <c r="B49" s="38" t="s">
        <v>73</v>
      </c>
      <c r="C49" s="1"/>
      <c r="D49" s="1"/>
      <c r="E49" s="1"/>
      <c r="F49" s="38" t="s">
        <v>46</v>
      </c>
      <c r="G49" s="1"/>
      <c r="H49" s="1"/>
      <c r="I49" s="1"/>
      <c r="J49" s="1"/>
      <c r="K49" s="1"/>
      <c r="L49" s="1"/>
      <c r="M49" s="1"/>
      <c r="N49" s="1"/>
      <c r="O49" s="1"/>
      <c r="P49" s="1"/>
      <c r="R49" s="60">
        <v>135.65</v>
      </c>
      <c r="S49" s="38">
        <v>16</v>
      </c>
      <c r="U49" s="61">
        <v>131.49</v>
      </c>
      <c r="V49" s="38">
        <v>12</v>
      </c>
      <c r="X49" s="62">
        <f t="shared" si="5"/>
        <v>295.14</v>
      </c>
      <c r="Z49" s="55">
        <v>6</v>
      </c>
      <c r="AC49" s="63"/>
    </row>
    <row r="50" spans="1:35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5"/>
        <v>236.34</v>
      </c>
      <c r="Z50" s="1"/>
      <c r="AC50" s="6"/>
    </row>
    <row r="51" spans="1:35" s="38" customFormat="1" ht="30.75" customHeight="1" x14ac:dyDescent="0.2">
      <c r="A51" s="40">
        <v>36</v>
      </c>
      <c r="B51" s="38" t="s">
        <v>45</v>
      </c>
      <c r="C51" s="7" t="s">
        <v>46</v>
      </c>
      <c r="D51" s="13"/>
      <c r="E51" s="13"/>
      <c r="F51" s="38" t="s">
        <v>46</v>
      </c>
      <c r="G51" s="14">
        <v>0.67777777777777803</v>
      </c>
      <c r="H51" s="2"/>
      <c r="I51" s="15">
        <v>0.719444444444444</v>
      </c>
      <c r="J51" s="2"/>
      <c r="K51" s="3">
        <f>I51-G51</f>
        <v>4.1666666666665964E-2</v>
      </c>
      <c r="L51" s="16">
        <v>4.1666666666666699E-2</v>
      </c>
      <c r="M51" s="3">
        <f>ABS(K51-L51)</f>
        <v>7.3552275381416621E-16</v>
      </c>
      <c r="N51" s="2"/>
      <c r="O51" s="4">
        <f>(M51*24*60*60-60)*0.2</f>
        <v>-11.99999999998729</v>
      </c>
      <c r="P51" s="4">
        <f>IF((O51&lt;0),0,O51)</f>
        <v>0</v>
      </c>
      <c r="R51" s="64">
        <v>149.35</v>
      </c>
      <c r="S51" s="52">
        <v>8</v>
      </c>
      <c r="U51" s="65">
        <v>140.25</v>
      </c>
      <c r="V51" s="52">
        <v>8</v>
      </c>
      <c r="X51" s="62">
        <f t="shared" si="5"/>
        <v>305.60000000000002</v>
      </c>
      <c r="Y51" s="53"/>
      <c r="Z51" s="55">
        <v>7</v>
      </c>
      <c r="AB51" s="53"/>
      <c r="AC51" s="63"/>
      <c r="AD51" s="53"/>
      <c r="AE51" s="53"/>
      <c r="AF51" s="53"/>
      <c r="AG51" s="53"/>
      <c r="AH51" s="53"/>
      <c r="AI51" s="53"/>
    </row>
    <row r="52" spans="1:35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5"/>
        <v>227.04000000000002</v>
      </c>
      <c r="Z52" s="1"/>
      <c r="AC52" s="6"/>
    </row>
    <row r="53" spans="1:35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5"/>
        <v>279.88</v>
      </c>
      <c r="Z53" s="1"/>
      <c r="AC53" s="6"/>
    </row>
    <row r="54" spans="1:35" s="38" customFormat="1" ht="30.75" customHeight="1" x14ac:dyDescent="0.2">
      <c r="A54" s="40">
        <v>4020</v>
      </c>
      <c r="B54" s="39" t="s">
        <v>49</v>
      </c>
      <c r="C54" s="1"/>
      <c r="D54" s="13"/>
      <c r="E54" s="13"/>
      <c r="F54" s="38" t="s">
        <v>46</v>
      </c>
      <c r="G54" s="14">
        <v>0.61388888888888882</v>
      </c>
      <c r="H54" s="2"/>
      <c r="I54" s="15">
        <v>0.655555555555555</v>
      </c>
      <c r="J54" s="2"/>
      <c r="K54" s="3">
        <f>I54-G54</f>
        <v>4.1666666666666186E-2</v>
      </c>
      <c r="L54" s="16">
        <v>4.1666666666666699E-2</v>
      </c>
      <c r="M54" s="3">
        <f>ABS(K54-L54)</f>
        <v>5.134781488891349E-16</v>
      </c>
      <c r="N54" s="2"/>
      <c r="O54" s="4">
        <f>(M54*24*60*60-60)*0.2</f>
        <v>-11.999999999991127</v>
      </c>
      <c r="P54" s="4">
        <f>IF((O54&lt;0),0,O54)</f>
        <v>0</v>
      </c>
      <c r="R54" s="64">
        <v>155.6</v>
      </c>
      <c r="S54" s="52">
        <v>4</v>
      </c>
      <c r="U54" s="65">
        <v>145.53</v>
      </c>
      <c r="V54" s="52">
        <v>4</v>
      </c>
      <c r="X54" s="62">
        <f t="shared" si="5"/>
        <v>309.13</v>
      </c>
      <c r="Y54" s="53"/>
      <c r="Z54" s="55">
        <v>8</v>
      </c>
      <c r="AB54" s="53"/>
      <c r="AD54" s="53"/>
      <c r="AE54" s="53"/>
      <c r="AF54" s="53"/>
      <c r="AG54" s="53"/>
      <c r="AH54" s="53"/>
      <c r="AI54" s="53"/>
    </row>
    <row r="55" spans="1:35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 t="shared" si="5"/>
        <v>354.88</v>
      </c>
      <c r="Z55" s="1"/>
    </row>
    <row r="56" spans="1:35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5"/>
        <v>274.73</v>
      </c>
      <c r="Z56" s="1"/>
    </row>
    <row r="57" spans="1:35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5"/>
        <v>274.58999999999997</v>
      </c>
      <c r="Z57" s="1"/>
    </row>
    <row r="58" spans="1:35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 t="shared" si="5"/>
        <v>300.70000000000005</v>
      </c>
      <c r="Z58" s="1"/>
    </row>
    <row r="59" spans="1:35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5"/>
        <v>211.07999999999998</v>
      </c>
      <c r="Z59" s="1"/>
    </row>
    <row r="60" spans="1:35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5"/>
        <v>402.87</v>
      </c>
      <c r="Z60" s="1"/>
    </row>
    <row r="61" spans="1:35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5"/>
        <v>348.85</v>
      </c>
      <c r="Z61" s="1"/>
      <c r="AC61" s="7">
        <v>3</v>
      </c>
    </row>
    <row r="62" spans="1:35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5"/>
        <v>243.45</v>
      </c>
      <c r="Z62" s="1"/>
    </row>
    <row r="63" spans="1:35" s="38" customFormat="1" ht="30.75" customHeight="1" x14ac:dyDescent="0.2">
      <c r="A63" s="40">
        <v>49</v>
      </c>
      <c r="B63" s="38" t="s">
        <v>63</v>
      </c>
      <c r="C63" s="1"/>
      <c r="D63" s="1"/>
      <c r="E63" s="1"/>
      <c r="F63" s="38" t="s">
        <v>46</v>
      </c>
      <c r="G63" s="1"/>
      <c r="H63" s="1"/>
      <c r="I63" s="1"/>
      <c r="J63" s="1"/>
      <c r="K63" s="1"/>
      <c r="L63" s="1"/>
      <c r="M63" s="1"/>
      <c r="N63" s="1"/>
      <c r="O63" s="1"/>
      <c r="P63" s="1"/>
      <c r="R63" s="60">
        <v>174.11</v>
      </c>
      <c r="S63" s="38">
        <v>0</v>
      </c>
      <c r="U63" s="61">
        <v>173.97</v>
      </c>
      <c r="V63" s="38">
        <v>8</v>
      </c>
      <c r="X63" s="62">
        <f t="shared" si="5"/>
        <v>356.08000000000004</v>
      </c>
      <c r="Z63" s="55">
        <v>9</v>
      </c>
    </row>
    <row r="64" spans="1:35" hidden="1" x14ac:dyDescent="0.2">
      <c r="A64" s="42">
        <v>5080</v>
      </c>
      <c r="B64" s="1" t="s">
        <v>92</v>
      </c>
      <c r="F64" s="22" t="s">
        <v>39</v>
      </c>
      <c r="X64" s="17">
        <f t="shared" si="4"/>
        <v>0</v>
      </c>
      <c r="Z64" s="1"/>
    </row>
    <row r="65" spans="1:29" hidden="1" x14ac:dyDescent="0.2">
      <c r="A65" s="39">
        <v>4619</v>
      </c>
      <c r="B65" s="41" t="s">
        <v>93</v>
      </c>
      <c r="F65" s="22" t="s">
        <v>39</v>
      </c>
      <c r="X65" s="17">
        <f t="shared" si="4"/>
        <v>0</v>
      </c>
      <c r="Z65" s="1"/>
    </row>
    <row r="66" spans="1:29" hidden="1" x14ac:dyDescent="0.2">
      <c r="A66" s="39">
        <v>66</v>
      </c>
      <c r="B66" s="41" t="s">
        <v>94</v>
      </c>
      <c r="F66" s="22" t="s">
        <v>72</v>
      </c>
      <c r="X66" s="17">
        <f t="shared" si="4"/>
        <v>0</v>
      </c>
      <c r="Z66" s="1"/>
    </row>
    <row r="67" spans="1:29" hidden="1" x14ac:dyDescent="0.2">
      <c r="A67" s="39">
        <v>67</v>
      </c>
      <c r="B67" s="41" t="s">
        <v>95</v>
      </c>
      <c r="F67" s="22" t="s">
        <v>37</v>
      </c>
      <c r="X67" s="17">
        <f t="shared" si="4"/>
        <v>0</v>
      </c>
      <c r="Z67" s="1"/>
    </row>
    <row r="68" spans="1:29" hidden="1" x14ac:dyDescent="0.2">
      <c r="A68" s="1">
        <v>5261</v>
      </c>
      <c r="B68" s="1" t="s">
        <v>81</v>
      </c>
      <c r="F68" s="7" t="s">
        <v>37</v>
      </c>
      <c r="X68" s="17">
        <f t="shared" si="4"/>
        <v>0</v>
      </c>
      <c r="Z68" s="1"/>
    </row>
    <row r="69" spans="1:29" hidden="1" x14ac:dyDescent="0.2">
      <c r="A69" s="39">
        <v>4817</v>
      </c>
      <c r="B69" s="41" t="s">
        <v>96</v>
      </c>
      <c r="F69" s="22" t="s">
        <v>37</v>
      </c>
      <c r="X69" s="17">
        <f t="shared" si="4"/>
        <v>0</v>
      </c>
      <c r="Z69" s="1"/>
    </row>
    <row r="70" spans="1:29" hidden="1" x14ac:dyDescent="0.2">
      <c r="A70" s="38">
        <v>68</v>
      </c>
      <c r="B70" s="38" t="s">
        <v>97</v>
      </c>
      <c r="F70" s="22" t="s">
        <v>39</v>
      </c>
      <c r="X70" s="17">
        <f t="shared" ref="X70:X76" si="6">P70+(+R70+S70)+(U70+V70)</f>
        <v>0</v>
      </c>
      <c r="Z70" s="1"/>
    </row>
    <row r="71" spans="1:29" hidden="1" x14ac:dyDescent="0.2">
      <c r="A71" s="39">
        <v>69</v>
      </c>
      <c r="B71" s="41" t="s">
        <v>98</v>
      </c>
      <c r="F71" s="22" t="s">
        <v>39</v>
      </c>
      <c r="X71" s="17">
        <f t="shared" si="6"/>
        <v>0</v>
      </c>
      <c r="Z71" s="1"/>
      <c r="AC71" s="7">
        <v>4</v>
      </c>
    </row>
    <row r="72" spans="1:29" hidden="1" x14ac:dyDescent="0.2">
      <c r="A72" s="39">
        <v>70</v>
      </c>
      <c r="B72" s="41" t="s">
        <v>61</v>
      </c>
      <c r="F72" s="22" t="s">
        <v>39</v>
      </c>
      <c r="X72" s="17">
        <f t="shared" si="6"/>
        <v>0</v>
      </c>
      <c r="Z72" s="1"/>
      <c r="AC72" s="7">
        <v>5</v>
      </c>
    </row>
    <row r="73" spans="1:29" hidden="1" x14ac:dyDescent="0.2">
      <c r="A73" s="1">
        <v>71</v>
      </c>
      <c r="B73" s="1" t="s">
        <v>88</v>
      </c>
      <c r="F73" s="22" t="s">
        <v>39</v>
      </c>
      <c r="X73" s="17">
        <f t="shared" si="6"/>
        <v>0</v>
      </c>
      <c r="Z73" s="1"/>
    </row>
    <row r="74" spans="1:29" hidden="1" x14ac:dyDescent="0.2">
      <c r="A74" s="38">
        <v>5150</v>
      </c>
      <c r="B74" s="38" t="s">
        <v>99</v>
      </c>
      <c r="F74" s="7" t="s">
        <v>39</v>
      </c>
      <c r="X74" s="17">
        <f t="shared" si="6"/>
        <v>0</v>
      </c>
      <c r="Z74" s="1"/>
    </row>
    <row r="75" spans="1:29" hidden="1" x14ac:dyDescent="0.2">
      <c r="A75" s="38">
        <v>310</v>
      </c>
      <c r="B75" s="38" t="s">
        <v>100</v>
      </c>
      <c r="F75" s="22" t="s">
        <v>39</v>
      </c>
      <c r="X75" s="17">
        <f t="shared" si="6"/>
        <v>0</v>
      </c>
      <c r="Z75" s="1"/>
    </row>
    <row r="76" spans="1:29" hidden="1" x14ac:dyDescent="0.2">
      <c r="A76" s="38">
        <v>72</v>
      </c>
      <c r="B76" s="38" t="s">
        <v>101</v>
      </c>
      <c r="F76" s="22" t="s">
        <v>102</v>
      </c>
      <c r="X76" s="17">
        <f t="shared" si="6"/>
        <v>0</v>
      </c>
      <c r="Z76" s="1"/>
      <c r="AC76" s="7">
        <v>6</v>
      </c>
    </row>
    <row r="78" spans="1:29" x14ac:dyDescent="0.2">
      <c r="AC78" s="7"/>
    </row>
    <row r="81" spans="29:29" x14ac:dyDescent="0.2">
      <c r="AC81" s="7"/>
    </row>
    <row r="90" spans="29:29" x14ac:dyDescent="0.2">
      <c r="AC90" s="7"/>
    </row>
  </sheetData>
  <autoFilter ref="A5:AI76" xr:uid="{35E121BE-890C-46EA-B025-7FCDAA50EFBD}">
    <filterColumn colId="5">
      <filters>
        <filter val="2PA"/>
      </filters>
    </filterColumn>
  </autoFilter>
  <sortState xmlns:xlrd2="http://schemas.microsoft.com/office/spreadsheetml/2017/richdata2" ref="A18:AI63">
    <sortCondition ref="X18:X63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08C9-5B98-41CF-B56A-494C494BEEA2}">
  <sheetPr filterMode="1"/>
  <dimension ref="A1:AH75"/>
  <sheetViews>
    <sheetView workbookViewId="0">
      <selection activeCell="Z66" sqref="A1:Z66"/>
    </sheetView>
  </sheetViews>
  <sheetFormatPr defaultRowHeight="12.75" x14ac:dyDescent="0.2"/>
  <cols>
    <col min="1" max="1" width="6.42578125" style="7" bestFit="1" customWidth="1"/>
    <col min="2" max="2" width="30.28515625" style="1" bestFit="1" customWidth="1"/>
    <col min="3" max="5" width="9.140625" style="1" hidden="1" customWidth="1"/>
    <col min="6" max="6" width="9.140625" style="1"/>
    <col min="7" max="16" width="9.140625" style="1" hidden="1" customWidth="1"/>
    <col min="17" max="17" width="4.42578125" style="1" customWidth="1"/>
    <col min="18" max="18" width="13" style="49" customWidth="1"/>
    <col min="19" max="19" width="13" style="1" customWidth="1"/>
    <col min="20" max="20" width="2.5703125" style="1" customWidth="1"/>
    <col min="21" max="21" width="13" style="8" customWidth="1"/>
    <col min="22" max="22" width="13" style="1" customWidth="1"/>
    <col min="23" max="23" width="3" style="1" customWidth="1"/>
    <col min="24" max="24" width="9.140625" style="1"/>
    <col min="25" max="25" width="3.140625" style="1" customWidth="1"/>
    <col min="26" max="26" width="9.140625" style="22"/>
    <col min="27" max="16384" width="9.140625" style="1"/>
  </cols>
  <sheetData>
    <row r="1" spans="1:27" s="38" customFormat="1" ht="15" customHeight="1" x14ac:dyDescent="0.2">
      <c r="A1" s="22"/>
      <c r="C1" s="1"/>
      <c r="D1" s="1"/>
      <c r="E1" s="1"/>
      <c r="F1" s="22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52"/>
      <c r="R1" s="67"/>
      <c r="S1" s="68" t="s">
        <v>5</v>
      </c>
      <c r="T1" s="52"/>
      <c r="U1" s="69"/>
      <c r="V1" s="68" t="s">
        <v>6</v>
      </c>
      <c r="W1" s="52"/>
      <c r="X1" s="70" t="s">
        <v>7</v>
      </c>
      <c r="Y1" s="70"/>
      <c r="Z1" s="50" t="s">
        <v>8</v>
      </c>
    </row>
    <row r="2" spans="1:27" s="38" customFormat="1" ht="15" customHeight="1" x14ac:dyDescent="0.2">
      <c r="A2" s="57"/>
      <c r="B2" s="52"/>
      <c r="C2" s="10"/>
      <c r="D2" s="10"/>
      <c r="E2" s="10"/>
      <c r="F2" s="57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52"/>
      <c r="R2" s="71" t="s">
        <v>10</v>
      </c>
      <c r="S2" s="72" t="s">
        <v>14</v>
      </c>
      <c r="T2" s="52"/>
      <c r="U2" s="73" t="s">
        <v>10</v>
      </c>
      <c r="V2" s="72" t="s">
        <v>15</v>
      </c>
      <c r="W2" s="52"/>
      <c r="X2" s="70" t="s">
        <v>14</v>
      </c>
      <c r="Y2" s="70"/>
      <c r="Z2" s="50" t="s">
        <v>16</v>
      </c>
    </row>
    <row r="3" spans="1:27" s="38" customFormat="1" ht="15" customHeight="1" x14ac:dyDescent="0.2">
      <c r="A3" s="50" t="s">
        <v>17</v>
      </c>
      <c r="B3" s="56" t="s">
        <v>18</v>
      </c>
      <c r="C3" s="36" t="s">
        <v>19</v>
      </c>
      <c r="D3" s="36" t="s">
        <v>20</v>
      </c>
      <c r="E3" s="36" t="s">
        <v>21</v>
      </c>
      <c r="F3" s="57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52"/>
      <c r="R3" s="71" t="s">
        <v>25</v>
      </c>
      <c r="S3" s="57" t="s">
        <v>26</v>
      </c>
      <c r="T3" s="52"/>
      <c r="U3" s="73" t="s">
        <v>25</v>
      </c>
      <c r="V3" s="72" t="s">
        <v>26</v>
      </c>
      <c r="W3" s="52"/>
      <c r="X3" s="70" t="s">
        <v>27</v>
      </c>
      <c r="Y3" s="70"/>
      <c r="Z3" s="50"/>
    </row>
    <row r="4" spans="1:27" s="38" customFormat="1" ht="15" customHeight="1" x14ac:dyDescent="0.2">
      <c r="A4" s="57"/>
      <c r="B4" s="52"/>
      <c r="C4" s="10"/>
      <c r="D4" s="10"/>
      <c r="E4" s="10"/>
      <c r="F4" s="57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52"/>
      <c r="R4" s="71" t="s">
        <v>28</v>
      </c>
      <c r="S4" s="57" t="s">
        <v>29</v>
      </c>
      <c r="T4" s="52"/>
      <c r="U4" s="73" t="s">
        <v>28</v>
      </c>
      <c r="V4" s="72" t="s">
        <v>29</v>
      </c>
      <c r="W4" s="52"/>
      <c r="X4" s="70"/>
      <c r="Y4" s="70"/>
      <c r="Z4" s="50"/>
    </row>
    <row r="5" spans="1:27" s="38" customFormat="1" x14ac:dyDescent="0.2">
      <c r="A5" s="22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R5" s="60"/>
      <c r="U5" s="61"/>
      <c r="Z5" s="22"/>
    </row>
    <row r="6" spans="1:27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 t="shared" ref="K6:K11" si="0">I6-G6</f>
        <v>4.166666666666663E-2</v>
      </c>
      <c r="L6" s="16">
        <v>4.1666666666666699E-2</v>
      </c>
      <c r="M6" s="3">
        <f t="shared" ref="M6:M11" si="1">ABS(K6-L6)</f>
        <v>6.9388939039072284E-17</v>
      </c>
      <c r="N6" s="2"/>
      <c r="O6" s="4">
        <f t="shared" ref="O6:O11" si="2">(M6*24*60*60-60)*0.2</f>
        <v>-11.999999999998801</v>
      </c>
      <c r="P6" s="4">
        <f t="shared" ref="P6:P26" si="3"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37" si="4">P6+(+R6+S6)+(U6+V6)</f>
        <v>272.58000000000004</v>
      </c>
      <c r="Z6" s="6"/>
      <c r="AA6" s="1"/>
    </row>
    <row r="7" spans="1:27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 t="shared" si="0"/>
        <v>4.1666666666666963E-2</v>
      </c>
      <c r="L7" s="16">
        <v>4.1666666666666699E-2</v>
      </c>
      <c r="M7" s="3">
        <f t="shared" si="1"/>
        <v>2.6367796834847468E-16</v>
      </c>
      <c r="N7" s="2"/>
      <c r="O7" s="4">
        <f t="shared" si="2"/>
        <v>-11.999999999995445</v>
      </c>
      <c r="P7" s="4">
        <f t="shared" si="3"/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4"/>
        <v>267.06</v>
      </c>
      <c r="Z7" s="6"/>
      <c r="AA7" s="1"/>
    </row>
    <row r="8" spans="1:27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 t="shared" si="0"/>
        <v>4.1666666666666963E-2</v>
      </c>
      <c r="L8" s="16">
        <v>4.1666666666666699E-2</v>
      </c>
      <c r="M8" s="3">
        <f t="shared" si="1"/>
        <v>2.6367796834847468E-16</v>
      </c>
      <c r="N8" s="2"/>
      <c r="O8" s="4">
        <f t="shared" si="2"/>
        <v>-11.999999999995445</v>
      </c>
      <c r="P8" s="4">
        <f t="shared" si="3"/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4"/>
        <v>269.86</v>
      </c>
      <c r="Z8" s="6"/>
      <c r="AA8" s="1"/>
    </row>
    <row r="9" spans="1:27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 t="shared" si="0"/>
        <v>4.1666666666666463E-2</v>
      </c>
      <c r="L9" s="16">
        <v>4.1666666666666699E-2</v>
      </c>
      <c r="M9" s="3">
        <f t="shared" si="1"/>
        <v>2.3592239273284576E-16</v>
      </c>
      <c r="N9" s="2"/>
      <c r="O9" s="4">
        <f t="shared" si="2"/>
        <v>-11.999999999995923</v>
      </c>
      <c r="P9" s="4">
        <f t="shared" si="3"/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4"/>
        <v>272.52999999999997</v>
      </c>
      <c r="Y9" s="12"/>
      <c r="Z9" s="6"/>
      <c r="AA9" s="1"/>
    </row>
    <row r="10" spans="1:27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 t="shared" si="0"/>
        <v>4.1666666666666963E-2</v>
      </c>
      <c r="L10" s="16">
        <v>4.1666666666666699E-2</v>
      </c>
      <c r="M10" s="15">
        <f t="shared" si="1"/>
        <v>2.6367796834847468E-16</v>
      </c>
      <c r="N10" s="18"/>
      <c r="O10" s="19">
        <f t="shared" si="2"/>
        <v>-11.999999999995445</v>
      </c>
      <c r="P10" s="19">
        <f t="shared" si="3"/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4"/>
        <v>258.52</v>
      </c>
      <c r="Z10" s="6"/>
      <c r="AA10" s="1"/>
    </row>
    <row r="11" spans="1:27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 t="shared" si="0"/>
        <v>4.166666666666663E-2</v>
      </c>
      <c r="L11" s="16">
        <v>4.1666666666666699E-2</v>
      </c>
      <c r="M11" s="3">
        <f t="shared" si="1"/>
        <v>6.9388939039072284E-17</v>
      </c>
      <c r="N11" s="2"/>
      <c r="O11" s="4">
        <f t="shared" si="2"/>
        <v>-11.999999999998801</v>
      </c>
      <c r="P11" s="4">
        <f t="shared" si="3"/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4"/>
        <v>226.33999999999997</v>
      </c>
      <c r="Y11" s="12"/>
      <c r="Z11" s="6"/>
      <c r="AA11" s="1"/>
    </row>
    <row r="12" spans="1:27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 t="shared" si="3"/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4"/>
        <v>224.46</v>
      </c>
      <c r="Z12" s="6"/>
      <c r="AA12" s="1"/>
    </row>
    <row r="13" spans="1:27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 t="shared" si="3"/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4"/>
        <v>264.73</v>
      </c>
      <c r="Y13" s="12"/>
      <c r="Z13" s="6"/>
      <c r="AA13" s="10"/>
    </row>
    <row r="14" spans="1:27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 t="shared" si="3"/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4"/>
        <v>375.71000000000004</v>
      </c>
      <c r="Z14" s="6"/>
      <c r="AA14" s="1"/>
    </row>
    <row r="15" spans="1:27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 t="shared" si="3"/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4"/>
        <v>385.40999999999997</v>
      </c>
      <c r="Z15" s="6"/>
      <c r="AA15" s="1"/>
    </row>
    <row r="16" spans="1:27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 t="shared" si="3"/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4"/>
        <v>371.02</v>
      </c>
      <c r="Z16" s="6"/>
      <c r="AA16" s="1"/>
    </row>
    <row r="17" spans="1:27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si="3"/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4"/>
        <v>278.08999999999997</v>
      </c>
      <c r="Z17" s="6"/>
      <c r="AA17" s="1"/>
    </row>
    <row r="18" spans="1:27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si="3"/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4"/>
        <v>305.60000000000002</v>
      </c>
      <c r="Z18" s="6"/>
      <c r="AA18" s="1"/>
    </row>
    <row r="19" spans="1:27" s="5" customFormat="1" hidden="1" x14ac:dyDescent="0.2">
      <c r="A19" s="39">
        <v>37</v>
      </c>
      <c r="B19" s="41" t="s">
        <v>47</v>
      </c>
      <c r="C19" s="22" t="s">
        <v>37</v>
      </c>
      <c r="D19" s="13"/>
      <c r="E19" s="13"/>
      <c r="F19" s="22" t="s">
        <v>54</v>
      </c>
      <c r="G19" s="14"/>
      <c r="H19" s="2"/>
      <c r="I19" s="15"/>
      <c r="J19" s="2"/>
      <c r="K19" s="3"/>
      <c r="L19" s="16"/>
      <c r="M19" s="3"/>
      <c r="N19" s="2"/>
      <c r="O19" s="4"/>
      <c r="P19" s="4">
        <f t="shared" si="3"/>
        <v>0</v>
      </c>
      <c r="Q19" s="1"/>
      <c r="R19" s="11">
        <v>184.18</v>
      </c>
      <c r="S19" s="10">
        <v>0</v>
      </c>
      <c r="T19" s="1"/>
      <c r="U19" s="9">
        <v>186.45</v>
      </c>
      <c r="V19" s="10">
        <v>0</v>
      </c>
      <c r="W19" s="1"/>
      <c r="X19" s="17">
        <f t="shared" si="4"/>
        <v>370.63</v>
      </c>
      <c r="Z19" s="6"/>
      <c r="AA19" s="1"/>
    </row>
    <row r="20" spans="1:27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 t="shared" si="3"/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4"/>
        <v>313.39</v>
      </c>
      <c r="Z20" s="6"/>
      <c r="AA20" s="1"/>
    </row>
    <row r="21" spans="1:27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3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4"/>
        <v>309.13</v>
      </c>
      <c r="Z21" s="6"/>
      <c r="AA21" s="1"/>
    </row>
    <row r="22" spans="1:27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3"/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4"/>
        <v>263.12</v>
      </c>
      <c r="Z22" s="6"/>
      <c r="AA22" s="1"/>
    </row>
    <row r="23" spans="1:27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3"/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4"/>
        <v>232.75</v>
      </c>
      <c r="Z23" s="6"/>
      <c r="AA23" s="1"/>
    </row>
    <row r="24" spans="1:27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 t="shared" si="3"/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4"/>
        <v>259.48</v>
      </c>
      <c r="Z24" s="6"/>
      <c r="AA24" s="1"/>
    </row>
    <row r="25" spans="1:27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 t="shared" si="3"/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4"/>
        <v>256.43</v>
      </c>
      <c r="Z25" s="6"/>
      <c r="AA25" s="1"/>
    </row>
    <row r="26" spans="1:27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 t="shared" si="3"/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4"/>
        <v>319.45000000000005</v>
      </c>
      <c r="Z26" s="6"/>
      <c r="AA26" s="1"/>
    </row>
    <row r="27" spans="1:27" hidden="1" x14ac:dyDescent="0.2">
      <c r="A27" s="39">
        <v>43</v>
      </c>
      <c r="B27" s="41" t="s">
        <v>56</v>
      </c>
      <c r="F27" s="22" t="s">
        <v>54</v>
      </c>
      <c r="R27" s="49">
        <v>166.38</v>
      </c>
      <c r="S27" s="1">
        <v>0</v>
      </c>
      <c r="U27" s="8">
        <v>165.19</v>
      </c>
      <c r="V27" s="1">
        <v>8</v>
      </c>
      <c r="X27" s="17">
        <f t="shared" si="4"/>
        <v>339.57</v>
      </c>
      <c r="Z27" s="1"/>
    </row>
    <row r="28" spans="1:27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4"/>
        <v>388.61</v>
      </c>
      <c r="Z28" s="1"/>
    </row>
    <row r="29" spans="1:27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4"/>
        <v>368.99</v>
      </c>
      <c r="Z29" s="1"/>
    </row>
    <row r="30" spans="1:27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4"/>
        <v>251.46999999999997</v>
      </c>
      <c r="Z30" s="1"/>
    </row>
    <row r="31" spans="1:27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4"/>
        <v>246.26999999999998</v>
      </c>
      <c r="Z31" s="1"/>
    </row>
    <row r="32" spans="1:27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4"/>
        <v>305.99</v>
      </c>
      <c r="Z32" s="1"/>
    </row>
    <row r="33" spans="1:34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4"/>
        <v>220.27</v>
      </c>
      <c r="Z33" s="1"/>
    </row>
    <row r="34" spans="1:34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4"/>
        <v>356.08000000000004</v>
      </c>
      <c r="Z34" s="1"/>
    </row>
    <row r="35" spans="1:34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4"/>
        <v>228.86</v>
      </c>
      <c r="Z35" s="1"/>
    </row>
    <row r="36" spans="1:34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4"/>
        <v>228.7</v>
      </c>
      <c r="Z36" s="1"/>
    </row>
    <row r="37" spans="1:34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4"/>
        <v>318.90999999999997</v>
      </c>
      <c r="Z37" s="1"/>
    </row>
    <row r="38" spans="1:34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ref="X38:X74" si="5">P38+(+R38+S38)+(U38+V38)</f>
        <v>233.70999999999998</v>
      </c>
      <c r="Z38" s="1"/>
    </row>
    <row r="39" spans="1:34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si="5"/>
        <v>233.76999999999998</v>
      </c>
      <c r="Z39" s="1"/>
    </row>
    <row r="40" spans="1:34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5"/>
        <v>258.43</v>
      </c>
      <c r="Z40" s="1"/>
    </row>
    <row r="41" spans="1:34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5"/>
        <v>224.81</v>
      </c>
      <c r="Z41" s="1"/>
    </row>
    <row r="42" spans="1:34" s="38" customFormat="1" ht="29.25" customHeight="1" x14ac:dyDescent="0.2">
      <c r="A42" s="46">
        <v>54</v>
      </c>
      <c r="B42" s="41" t="s">
        <v>70</v>
      </c>
      <c r="C42" s="1"/>
      <c r="D42" s="1"/>
      <c r="E42" s="1"/>
      <c r="F42" s="22" t="s">
        <v>72</v>
      </c>
      <c r="G42" s="1"/>
      <c r="H42" s="1"/>
      <c r="I42" s="1"/>
      <c r="J42" s="1"/>
      <c r="K42" s="1"/>
      <c r="L42" s="1"/>
      <c r="M42" s="1"/>
      <c r="N42" s="1"/>
      <c r="O42" s="1"/>
      <c r="P42" s="1"/>
      <c r="R42" s="60">
        <v>172.89</v>
      </c>
      <c r="S42" s="38">
        <v>0</v>
      </c>
      <c r="U42" s="61">
        <v>155.18</v>
      </c>
      <c r="V42" s="38">
        <v>0</v>
      </c>
      <c r="X42" s="74">
        <f t="shared" si="5"/>
        <v>328.07</v>
      </c>
      <c r="Z42" s="22">
        <v>1</v>
      </c>
    </row>
    <row r="43" spans="1:34" hidden="1" x14ac:dyDescent="0.2">
      <c r="A43" s="39">
        <v>55</v>
      </c>
      <c r="B43" s="41" t="s">
        <v>71</v>
      </c>
      <c r="F43" s="22" t="s">
        <v>38</v>
      </c>
      <c r="S43" s="1" t="s">
        <v>104</v>
      </c>
      <c r="X43" s="17" t="e">
        <f t="shared" si="5"/>
        <v>#VALUE!</v>
      </c>
      <c r="Z43" s="1"/>
    </row>
    <row r="44" spans="1:34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5"/>
        <v>295.14</v>
      </c>
      <c r="Z44" s="1"/>
      <c r="AC44" s="38"/>
      <c r="AD44" s="38"/>
      <c r="AH44" s="22"/>
    </row>
    <row r="45" spans="1:34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5"/>
        <v>286.14999999999998</v>
      </c>
      <c r="Z45" s="1"/>
    </row>
    <row r="46" spans="1:34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5"/>
        <v>252.42</v>
      </c>
      <c r="Z46" s="1"/>
    </row>
    <row r="47" spans="1:34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5"/>
        <v>282.90999999999997</v>
      </c>
      <c r="Z47" s="1"/>
    </row>
    <row r="48" spans="1:34" hidden="1" x14ac:dyDescent="0.2">
      <c r="A48" s="1">
        <v>5314</v>
      </c>
      <c r="B48" s="1" t="s">
        <v>59</v>
      </c>
      <c r="F48" s="22" t="s">
        <v>54</v>
      </c>
      <c r="R48" s="49">
        <v>197.32</v>
      </c>
      <c r="S48" s="1">
        <v>0</v>
      </c>
      <c r="U48" s="8">
        <v>172.69</v>
      </c>
      <c r="V48" s="1">
        <v>0</v>
      </c>
      <c r="X48" s="17">
        <f t="shared" si="5"/>
        <v>370.01</v>
      </c>
      <c r="Z48" s="1"/>
    </row>
    <row r="49" spans="1:24" s="1" customFormat="1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5"/>
        <v>254.38</v>
      </c>
    </row>
    <row r="50" spans="1:24" s="1" customFormat="1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5"/>
        <v>236.34</v>
      </c>
    </row>
    <row r="51" spans="1:24" s="1" customFormat="1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5"/>
        <v>285.76</v>
      </c>
    </row>
    <row r="52" spans="1:24" s="1" customFormat="1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5"/>
        <v>227.04000000000002</v>
      </c>
    </row>
    <row r="53" spans="1:24" s="1" customFormat="1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5"/>
        <v>279.88</v>
      </c>
    </row>
    <row r="54" spans="1:24" s="1" customFormat="1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5"/>
        <v>288.67</v>
      </c>
    </row>
    <row r="55" spans="1:24" s="1" customFormat="1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 t="shared" si="5"/>
        <v>354.88</v>
      </c>
    </row>
    <row r="56" spans="1:24" s="1" customFormat="1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5"/>
        <v>274.73</v>
      </c>
    </row>
    <row r="57" spans="1:24" s="1" customFormat="1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5"/>
        <v>274.58999999999997</v>
      </c>
    </row>
    <row r="58" spans="1:24" s="1" customFormat="1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 t="shared" si="5"/>
        <v>300.70000000000005</v>
      </c>
    </row>
    <row r="59" spans="1:24" s="1" customFormat="1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5"/>
        <v>211.07999999999998</v>
      </c>
    </row>
    <row r="60" spans="1:24" s="1" customFormat="1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5"/>
        <v>402.87</v>
      </c>
    </row>
    <row r="61" spans="1:24" s="1" customFormat="1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5"/>
        <v>348.85</v>
      </c>
    </row>
    <row r="62" spans="1:24" s="1" customFormat="1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5"/>
        <v>243.45</v>
      </c>
    </row>
    <row r="63" spans="1:24" s="1" customFormat="1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V63" s="1">
        <v>8</v>
      </c>
      <c r="X63" s="17">
        <f t="shared" si="5"/>
        <v>293.71000000000004</v>
      </c>
    </row>
    <row r="64" spans="1:24" s="1" customFormat="1" hidden="1" x14ac:dyDescent="0.2">
      <c r="A64" s="42">
        <v>5080</v>
      </c>
      <c r="B64" s="1" t="s">
        <v>92</v>
      </c>
      <c r="F64" s="22" t="s">
        <v>39</v>
      </c>
      <c r="R64" s="49">
        <v>121.38</v>
      </c>
      <c r="S64" s="1">
        <v>4</v>
      </c>
      <c r="U64" s="8">
        <v>113.79</v>
      </c>
      <c r="V64" s="1">
        <v>0</v>
      </c>
      <c r="X64" s="17">
        <f t="shared" si="5"/>
        <v>239.17000000000002</v>
      </c>
    </row>
    <row r="65" spans="1:26" hidden="1" x14ac:dyDescent="0.2">
      <c r="A65" s="39">
        <v>4619</v>
      </c>
      <c r="B65" s="41" t="s">
        <v>93</v>
      </c>
      <c r="F65" s="22" t="s">
        <v>39</v>
      </c>
      <c r="R65" s="49">
        <v>123.18</v>
      </c>
      <c r="S65" s="1">
        <v>0</v>
      </c>
      <c r="U65" s="8">
        <v>128.24</v>
      </c>
      <c r="V65" s="1">
        <v>4</v>
      </c>
      <c r="X65" s="17">
        <f t="shared" si="5"/>
        <v>255.42000000000002</v>
      </c>
      <c r="Z65" s="1"/>
    </row>
    <row r="66" spans="1:26" s="38" customFormat="1" ht="29.25" customHeight="1" x14ac:dyDescent="0.2">
      <c r="A66" s="46">
        <v>66</v>
      </c>
      <c r="B66" s="41" t="s">
        <v>94</v>
      </c>
      <c r="C66" s="1"/>
      <c r="D66" s="1"/>
      <c r="E66" s="1"/>
      <c r="F66" s="22" t="s">
        <v>72</v>
      </c>
      <c r="G66" s="1"/>
      <c r="H66" s="1"/>
      <c r="I66" s="1"/>
      <c r="J66" s="1"/>
      <c r="K66" s="1"/>
      <c r="L66" s="1"/>
      <c r="M66" s="1"/>
      <c r="N66" s="1"/>
      <c r="O66" s="1"/>
      <c r="P66" s="1"/>
      <c r="R66" s="60">
        <v>171.93</v>
      </c>
      <c r="S66" s="38">
        <v>16</v>
      </c>
      <c r="U66" s="61">
        <v>168.54</v>
      </c>
      <c r="V66" s="38">
        <v>8</v>
      </c>
      <c r="X66" s="74">
        <f t="shared" si="5"/>
        <v>364.47</v>
      </c>
      <c r="Z66" s="22">
        <v>2</v>
      </c>
    </row>
    <row r="67" spans="1:26" hidden="1" x14ac:dyDescent="0.2">
      <c r="A67" s="39">
        <v>67</v>
      </c>
      <c r="B67" s="41" t="s">
        <v>95</v>
      </c>
      <c r="F67" s="22" t="s">
        <v>37</v>
      </c>
      <c r="R67" s="49">
        <v>138.22999999999999</v>
      </c>
      <c r="S67" s="1">
        <v>0</v>
      </c>
      <c r="U67" s="8">
        <v>121</v>
      </c>
      <c r="V67" s="1">
        <v>0</v>
      </c>
      <c r="X67" s="17">
        <f t="shared" si="5"/>
        <v>259.23</v>
      </c>
      <c r="Z67" s="1"/>
    </row>
    <row r="68" spans="1:26" hidden="1" x14ac:dyDescent="0.2">
      <c r="A68" s="1">
        <v>5261</v>
      </c>
      <c r="B68" s="1" t="s">
        <v>81</v>
      </c>
      <c r="F68" s="7" t="s">
        <v>37</v>
      </c>
      <c r="R68" s="49">
        <v>122.42</v>
      </c>
      <c r="S68" s="1">
        <v>4</v>
      </c>
      <c r="U68" s="8">
        <v>124.08</v>
      </c>
      <c r="V68" s="1">
        <v>4</v>
      </c>
      <c r="X68" s="17">
        <f t="shared" si="5"/>
        <v>254.5</v>
      </c>
      <c r="Z68" s="1"/>
    </row>
    <row r="69" spans="1:26" hidden="1" x14ac:dyDescent="0.2">
      <c r="A69" s="39">
        <v>4817</v>
      </c>
      <c r="B69" s="41" t="s">
        <v>96</v>
      </c>
      <c r="F69" s="22" t="s">
        <v>37</v>
      </c>
      <c r="R69" s="49">
        <v>115.25</v>
      </c>
      <c r="S69" s="1">
        <v>0</v>
      </c>
      <c r="U69" s="8">
        <v>113.93</v>
      </c>
      <c r="V69" s="1">
        <v>4</v>
      </c>
      <c r="X69" s="17">
        <f t="shared" si="5"/>
        <v>233.18</v>
      </c>
      <c r="Z69" s="1"/>
    </row>
    <row r="70" spans="1:26" hidden="1" x14ac:dyDescent="0.2">
      <c r="A70" s="38">
        <v>68</v>
      </c>
      <c r="B70" s="38" t="s">
        <v>97</v>
      </c>
      <c r="F70" s="22" t="s">
        <v>39</v>
      </c>
      <c r="R70" s="49">
        <v>143.54</v>
      </c>
      <c r="S70" s="1">
        <v>0</v>
      </c>
      <c r="X70" s="17">
        <f t="shared" si="5"/>
        <v>143.54</v>
      </c>
      <c r="Z70" s="1"/>
    </row>
    <row r="71" spans="1:26" hidden="1" x14ac:dyDescent="0.2">
      <c r="A71" s="39">
        <v>69</v>
      </c>
      <c r="B71" s="41" t="s">
        <v>98</v>
      </c>
      <c r="F71" s="22" t="s">
        <v>39</v>
      </c>
      <c r="R71" s="49">
        <v>117.31</v>
      </c>
      <c r="S71" s="1">
        <v>4</v>
      </c>
      <c r="X71" s="17">
        <f t="shared" si="5"/>
        <v>121.31</v>
      </c>
      <c r="Z71" s="1"/>
    </row>
    <row r="72" spans="1:26" hidden="1" x14ac:dyDescent="0.2">
      <c r="A72" s="1">
        <v>71</v>
      </c>
      <c r="B72" s="1" t="s">
        <v>88</v>
      </c>
      <c r="F72" s="22" t="s">
        <v>39</v>
      </c>
      <c r="R72" s="49">
        <v>169.6</v>
      </c>
      <c r="S72" s="1">
        <v>0</v>
      </c>
      <c r="X72" s="17">
        <f t="shared" si="5"/>
        <v>169.6</v>
      </c>
      <c r="Z72" s="1"/>
    </row>
    <row r="73" spans="1:26" hidden="1" x14ac:dyDescent="0.2">
      <c r="A73" s="38">
        <v>5150</v>
      </c>
      <c r="B73" s="38" t="s">
        <v>99</v>
      </c>
      <c r="F73" s="7" t="s">
        <v>39</v>
      </c>
      <c r="R73" s="49">
        <v>121.31</v>
      </c>
      <c r="S73" s="1">
        <v>4</v>
      </c>
      <c r="X73" s="17">
        <f t="shared" si="5"/>
        <v>125.31</v>
      </c>
      <c r="Z73" s="1"/>
    </row>
    <row r="74" spans="1:26" hidden="1" x14ac:dyDescent="0.2">
      <c r="A74" s="38">
        <v>310</v>
      </c>
      <c r="B74" s="38" t="s">
        <v>100</v>
      </c>
      <c r="F74" s="22" t="s">
        <v>39</v>
      </c>
      <c r="R74" s="49">
        <v>125.99</v>
      </c>
      <c r="S74" s="1">
        <v>0</v>
      </c>
      <c r="X74" s="17">
        <f t="shared" si="5"/>
        <v>125.99</v>
      </c>
      <c r="Z74" s="1"/>
    </row>
    <row r="75" spans="1:26" hidden="1" x14ac:dyDescent="0.2">
      <c r="A75" s="38">
        <v>72</v>
      </c>
      <c r="B75" s="38" t="s">
        <v>101</v>
      </c>
      <c r="F75" s="22" t="s">
        <v>102</v>
      </c>
      <c r="X75" s="17">
        <f t="shared" ref="X75" si="6">P75+(+R75+S75)+(U75+V75)</f>
        <v>0</v>
      </c>
      <c r="Z75" s="1"/>
    </row>
  </sheetData>
  <autoFilter ref="A5:AI75" xr:uid="{F5BA08C9-5B98-41CF-B56A-494C494BEEA2}">
    <filterColumn colId="5">
      <filters>
        <filter val="Jeugd"/>
      </filters>
    </filterColumn>
  </autoFilter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D22E-6927-443F-ABC6-C6D7834ADA62}">
  <sheetPr filterMode="1"/>
  <dimension ref="A1:AI76"/>
  <sheetViews>
    <sheetView workbookViewId="0">
      <selection activeCell="Z48" sqref="A1:Z48"/>
    </sheetView>
  </sheetViews>
  <sheetFormatPr defaultRowHeight="12.75" x14ac:dyDescent="0.2"/>
  <cols>
    <col min="1" max="1" width="6.42578125" style="7" bestFit="1" customWidth="1"/>
    <col min="2" max="2" width="30.28515625" style="1" bestFit="1" customWidth="1"/>
    <col min="3" max="5" width="9.140625" style="1" hidden="1" customWidth="1"/>
    <col min="6" max="6" width="9.28515625" style="1" customWidth="1"/>
    <col min="7" max="16" width="9.140625" style="1" hidden="1" customWidth="1"/>
    <col min="17" max="17" width="4.42578125" style="1" customWidth="1"/>
    <col min="18" max="18" width="13" style="49" customWidth="1"/>
    <col min="19" max="19" width="13" style="1" customWidth="1"/>
    <col min="20" max="20" width="2.5703125" style="1" customWidth="1"/>
    <col min="21" max="21" width="13" style="8" customWidth="1"/>
    <col min="22" max="22" width="13" style="1" customWidth="1"/>
    <col min="23" max="23" width="3" style="1" customWidth="1"/>
    <col min="24" max="24" width="9.140625" style="1"/>
    <col min="25" max="25" width="3.140625" style="1" customWidth="1"/>
    <col min="26" max="26" width="9.140625" style="22"/>
    <col min="27" max="16384" width="9.140625" style="1"/>
  </cols>
  <sheetData>
    <row r="1" spans="1:27" ht="15" customHeight="1" x14ac:dyDescent="0.2">
      <c r="F1" s="7"/>
      <c r="G1" s="23"/>
      <c r="H1" s="24" t="s">
        <v>0</v>
      </c>
      <c r="I1" s="24"/>
      <c r="J1" s="25"/>
      <c r="K1" s="23" t="s">
        <v>1</v>
      </c>
      <c r="L1" s="23" t="s">
        <v>2</v>
      </c>
      <c r="M1" s="23" t="s">
        <v>3</v>
      </c>
      <c r="N1" s="26"/>
      <c r="O1" s="27" t="s">
        <v>4</v>
      </c>
      <c r="P1" s="27"/>
      <c r="Q1" s="10"/>
      <c r="R1" s="47"/>
      <c r="S1" s="29" t="s">
        <v>5</v>
      </c>
      <c r="T1" s="10"/>
      <c r="U1" s="28"/>
      <c r="V1" s="29" t="s">
        <v>6</v>
      </c>
      <c r="W1" s="10"/>
      <c r="X1" s="12" t="s">
        <v>7</v>
      </c>
      <c r="Y1" s="12"/>
      <c r="Z1" s="50" t="s">
        <v>8</v>
      </c>
    </row>
    <row r="2" spans="1:27" ht="15" customHeight="1" x14ac:dyDescent="0.2">
      <c r="A2" s="31"/>
      <c r="B2" s="10"/>
      <c r="C2" s="10"/>
      <c r="D2" s="10"/>
      <c r="E2" s="10"/>
      <c r="F2" s="31"/>
      <c r="G2" s="16"/>
      <c r="H2" s="18"/>
      <c r="I2" s="16"/>
      <c r="J2" s="18"/>
      <c r="K2" s="16" t="s">
        <v>9</v>
      </c>
      <c r="L2" s="16" t="s">
        <v>10</v>
      </c>
      <c r="M2" s="16" t="s">
        <v>11</v>
      </c>
      <c r="N2" s="32"/>
      <c r="O2" s="33" t="s">
        <v>12</v>
      </c>
      <c r="P2" s="33" t="s">
        <v>13</v>
      </c>
      <c r="Q2" s="10"/>
      <c r="R2" s="48" t="s">
        <v>10</v>
      </c>
      <c r="S2" s="35" t="s">
        <v>14</v>
      </c>
      <c r="T2" s="10"/>
      <c r="U2" s="34" t="s">
        <v>10</v>
      </c>
      <c r="V2" s="35" t="s">
        <v>15</v>
      </c>
      <c r="W2" s="10"/>
      <c r="X2" s="12" t="s">
        <v>14</v>
      </c>
      <c r="Y2" s="12"/>
      <c r="Z2" s="50" t="s">
        <v>16</v>
      </c>
    </row>
    <row r="3" spans="1:27" ht="15" customHeight="1" x14ac:dyDescent="0.2">
      <c r="A3" s="30" t="s">
        <v>17</v>
      </c>
      <c r="B3" s="36" t="s">
        <v>18</v>
      </c>
      <c r="C3" s="36" t="s">
        <v>19</v>
      </c>
      <c r="D3" s="36" t="s">
        <v>20</v>
      </c>
      <c r="E3" s="36" t="s">
        <v>21</v>
      </c>
      <c r="F3" s="31" t="s">
        <v>22</v>
      </c>
      <c r="G3" s="16" t="s">
        <v>23</v>
      </c>
      <c r="H3" s="18"/>
      <c r="I3" s="16" t="s">
        <v>24</v>
      </c>
      <c r="J3" s="18"/>
      <c r="K3" s="16"/>
      <c r="L3" s="16"/>
      <c r="M3" s="16"/>
      <c r="N3" s="32"/>
      <c r="O3" s="33"/>
      <c r="P3" s="33" t="s">
        <v>14</v>
      </c>
      <c r="Q3" s="10"/>
      <c r="R3" s="48" t="s">
        <v>25</v>
      </c>
      <c r="S3" s="31" t="s">
        <v>26</v>
      </c>
      <c r="T3" s="10"/>
      <c r="U3" s="34" t="s">
        <v>25</v>
      </c>
      <c r="V3" s="35" t="s">
        <v>26</v>
      </c>
      <c r="W3" s="10"/>
      <c r="X3" s="12" t="s">
        <v>27</v>
      </c>
      <c r="Y3" s="12"/>
      <c r="Z3" s="50"/>
    </row>
    <row r="4" spans="1:27" ht="15" customHeight="1" x14ac:dyDescent="0.2">
      <c r="A4" s="31"/>
      <c r="B4" s="10"/>
      <c r="C4" s="10"/>
      <c r="D4" s="10"/>
      <c r="E4" s="10"/>
      <c r="F4" s="31"/>
      <c r="G4" s="16" t="s">
        <v>10</v>
      </c>
      <c r="H4" s="18"/>
      <c r="I4" s="16" t="s">
        <v>10</v>
      </c>
      <c r="J4" s="18"/>
      <c r="K4" s="16"/>
      <c r="L4" s="16"/>
      <c r="M4" s="16"/>
      <c r="N4" s="32"/>
      <c r="O4" s="33"/>
      <c r="P4" s="33" t="s">
        <v>27</v>
      </c>
      <c r="Q4" s="10"/>
      <c r="R4" s="48" t="s">
        <v>28</v>
      </c>
      <c r="S4" s="31" t="s">
        <v>29</v>
      </c>
      <c r="T4" s="10"/>
      <c r="U4" s="34" t="s">
        <v>28</v>
      </c>
      <c r="V4" s="35" t="s">
        <v>29</v>
      </c>
      <c r="W4" s="10"/>
      <c r="X4" s="12"/>
      <c r="Y4" s="12"/>
      <c r="Z4" s="50"/>
    </row>
    <row r="6" spans="1:27" s="5" customFormat="1" hidden="1" x14ac:dyDescent="0.2">
      <c r="A6" s="1">
        <v>4201</v>
      </c>
      <c r="B6" s="1" t="s">
        <v>30</v>
      </c>
      <c r="C6" s="7" t="s">
        <v>37</v>
      </c>
      <c r="D6" s="13"/>
      <c r="E6" s="13"/>
      <c r="F6" s="7" t="s">
        <v>37</v>
      </c>
      <c r="G6" s="14">
        <v>0.56388888888888888</v>
      </c>
      <c r="H6" s="2"/>
      <c r="I6" s="15">
        <v>0.60555555555555551</v>
      </c>
      <c r="J6" s="2"/>
      <c r="K6" s="3">
        <f t="shared" ref="K6:K11" si="0">I6-G6</f>
        <v>4.166666666666663E-2</v>
      </c>
      <c r="L6" s="16">
        <v>4.1666666666666699E-2</v>
      </c>
      <c r="M6" s="3">
        <f t="shared" ref="M6:M11" si="1">ABS(K6-L6)</f>
        <v>6.9388939039072284E-17</v>
      </c>
      <c r="N6" s="2"/>
      <c r="O6" s="4">
        <f t="shared" ref="O6:O11" si="2">(M6*24*60*60-60)*0.2</f>
        <v>-11.999999999998801</v>
      </c>
      <c r="P6" s="4">
        <f t="shared" ref="P6:P18" si="3">IF((O6&lt;0),0,O6)</f>
        <v>0</v>
      </c>
      <c r="Q6" s="1"/>
      <c r="R6" s="11">
        <v>142.22</v>
      </c>
      <c r="S6" s="10">
        <v>0</v>
      </c>
      <c r="T6" s="1"/>
      <c r="U6" s="9">
        <v>130.36000000000001</v>
      </c>
      <c r="V6" s="10">
        <v>0</v>
      </c>
      <c r="W6" s="1"/>
      <c r="X6" s="17">
        <f t="shared" ref="X6:X69" si="4">P6+(+R6+S6)+(U6+V6)</f>
        <v>272.58000000000004</v>
      </c>
      <c r="Z6" s="6"/>
      <c r="AA6" s="1"/>
    </row>
    <row r="7" spans="1:27" s="5" customFormat="1" hidden="1" x14ac:dyDescent="0.2">
      <c r="A7" s="38">
        <v>5504</v>
      </c>
      <c r="B7" s="38" t="s">
        <v>31</v>
      </c>
      <c r="C7" s="22" t="s">
        <v>38</v>
      </c>
      <c r="D7" s="13"/>
      <c r="E7" s="13"/>
      <c r="F7" s="22" t="s">
        <v>38</v>
      </c>
      <c r="G7" s="14">
        <v>0.66111111111111098</v>
      </c>
      <c r="H7" s="2"/>
      <c r="I7" s="15">
        <v>0.70277777777777795</v>
      </c>
      <c r="J7" s="2"/>
      <c r="K7" s="3">
        <f t="shared" si="0"/>
        <v>4.1666666666666963E-2</v>
      </c>
      <c r="L7" s="16">
        <v>4.1666666666666699E-2</v>
      </c>
      <c r="M7" s="3">
        <f t="shared" si="1"/>
        <v>2.6367796834847468E-16</v>
      </c>
      <c r="N7" s="2"/>
      <c r="O7" s="4">
        <f t="shared" si="2"/>
        <v>-11.999999999995445</v>
      </c>
      <c r="P7" s="4">
        <f t="shared" si="3"/>
        <v>0</v>
      </c>
      <c r="Q7" s="1"/>
      <c r="R7" s="11">
        <v>137.94999999999999</v>
      </c>
      <c r="S7" s="10">
        <v>4</v>
      </c>
      <c r="T7" s="1"/>
      <c r="U7" s="9">
        <v>125.11</v>
      </c>
      <c r="V7" s="10">
        <v>0</v>
      </c>
      <c r="W7" s="1"/>
      <c r="X7" s="17">
        <f t="shared" si="4"/>
        <v>267.06</v>
      </c>
      <c r="Z7" s="6"/>
      <c r="AA7" s="1"/>
    </row>
    <row r="8" spans="1:27" s="5" customFormat="1" hidden="1" x14ac:dyDescent="0.2">
      <c r="A8" s="39">
        <v>31</v>
      </c>
      <c r="B8" s="40" t="s">
        <v>32</v>
      </c>
      <c r="C8" s="22" t="s">
        <v>39</v>
      </c>
      <c r="D8" s="13"/>
      <c r="E8" s="13"/>
      <c r="F8" s="22" t="s">
        <v>39</v>
      </c>
      <c r="G8" s="14">
        <v>0.68333333333333302</v>
      </c>
      <c r="H8" s="2"/>
      <c r="I8" s="15">
        <v>0.72499999999999998</v>
      </c>
      <c r="J8" s="2"/>
      <c r="K8" s="3">
        <f t="shared" si="0"/>
        <v>4.1666666666666963E-2</v>
      </c>
      <c r="L8" s="16">
        <v>4.1666666666666699E-2</v>
      </c>
      <c r="M8" s="3">
        <f t="shared" si="1"/>
        <v>2.6367796834847468E-16</v>
      </c>
      <c r="N8" s="2"/>
      <c r="O8" s="4">
        <f t="shared" si="2"/>
        <v>-11.999999999995445</v>
      </c>
      <c r="P8" s="4">
        <f t="shared" si="3"/>
        <v>0</v>
      </c>
      <c r="Q8" s="1"/>
      <c r="R8" s="11">
        <v>136.63</v>
      </c>
      <c r="S8" s="10">
        <v>0</v>
      </c>
      <c r="T8" s="1"/>
      <c r="U8" s="9">
        <v>129.22999999999999</v>
      </c>
      <c r="V8" s="10">
        <v>4</v>
      </c>
      <c r="W8" s="1"/>
      <c r="X8" s="17">
        <f t="shared" si="4"/>
        <v>269.86</v>
      </c>
      <c r="Z8" s="6"/>
      <c r="AA8" s="1"/>
    </row>
    <row r="9" spans="1:27" s="5" customFormat="1" hidden="1" x14ac:dyDescent="0.2">
      <c r="A9" s="38">
        <v>4571</v>
      </c>
      <c r="B9" s="1" t="s">
        <v>33</v>
      </c>
      <c r="C9" s="7" t="s">
        <v>37</v>
      </c>
      <c r="D9" s="13"/>
      <c r="E9" s="13"/>
      <c r="F9" s="7" t="s">
        <v>37</v>
      </c>
      <c r="G9" s="14">
        <v>0.45555555555555555</v>
      </c>
      <c r="H9" s="2"/>
      <c r="I9" s="15">
        <v>0.49722222222222201</v>
      </c>
      <c r="J9" s="2"/>
      <c r="K9" s="3">
        <f t="shared" si="0"/>
        <v>4.1666666666666463E-2</v>
      </c>
      <c r="L9" s="16">
        <v>4.1666666666666699E-2</v>
      </c>
      <c r="M9" s="3">
        <f t="shared" si="1"/>
        <v>2.3592239273284576E-16</v>
      </c>
      <c r="N9" s="2"/>
      <c r="O9" s="4">
        <f t="shared" si="2"/>
        <v>-11.999999999995923</v>
      </c>
      <c r="P9" s="4">
        <f t="shared" si="3"/>
        <v>0</v>
      </c>
      <c r="Q9" s="1"/>
      <c r="R9" s="11">
        <v>143.93</v>
      </c>
      <c r="S9" s="10">
        <v>0</v>
      </c>
      <c r="T9" s="1"/>
      <c r="U9" s="9">
        <v>128.6</v>
      </c>
      <c r="V9" s="10">
        <v>0</v>
      </c>
      <c r="W9" s="1"/>
      <c r="X9" s="17">
        <f t="shared" si="4"/>
        <v>272.52999999999997</v>
      </c>
      <c r="Y9" s="12"/>
      <c r="Z9" s="6"/>
      <c r="AA9" s="1"/>
    </row>
    <row r="10" spans="1:27" s="5" customFormat="1" hidden="1" x14ac:dyDescent="0.2">
      <c r="A10" s="1">
        <v>4962</v>
      </c>
      <c r="B10" s="1" t="s">
        <v>34</v>
      </c>
      <c r="C10" s="7" t="s">
        <v>38</v>
      </c>
      <c r="D10" s="13"/>
      <c r="E10" s="13"/>
      <c r="F10" s="7" t="s">
        <v>38</v>
      </c>
      <c r="G10" s="14">
        <v>0.61111111111111105</v>
      </c>
      <c r="H10" s="2"/>
      <c r="I10" s="15">
        <v>0.65277777777777801</v>
      </c>
      <c r="J10" s="2"/>
      <c r="K10" s="15">
        <f t="shared" si="0"/>
        <v>4.1666666666666963E-2</v>
      </c>
      <c r="L10" s="16">
        <v>4.1666666666666699E-2</v>
      </c>
      <c r="M10" s="15">
        <f t="shared" si="1"/>
        <v>2.6367796834847468E-16</v>
      </c>
      <c r="N10" s="18"/>
      <c r="O10" s="19">
        <f t="shared" si="2"/>
        <v>-11.999999999995445</v>
      </c>
      <c r="P10" s="19">
        <f t="shared" si="3"/>
        <v>0</v>
      </c>
      <c r="Q10" s="1"/>
      <c r="R10" s="11">
        <v>131.91</v>
      </c>
      <c r="S10" s="10">
        <v>0</v>
      </c>
      <c r="T10" s="1"/>
      <c r="U10" s="9">
        <v>126.61</v>
      </c>
      <c r="V10" s="10">
        <v>0</v>
      </c>
      <c r="W10" s="1"/>
      <c r="X10" s="17">
        <f t="shared" si="4"/>
        <v>258.52</v>
      </c>
      <c r="Z10" s="6"/>
      <c r="AA10" s="1"/>
    </row>
    <row r="11" spans="1:27" s="5" customFormat="1" hidden="1" x14ac:dyDescent="0.2">
      <c r="A11" s="1">
        <v>1976</v>
      </c>
      <c r="B11" s="1" t="s">
        <v>35</v>
      </c>
      <c r="C11" s="7" t="s">
        <v>39</v>
      </c>
      <c r="D11" s="13"/>
      <c r="E11" s="13"/>
      <c r="F11" s="7" t="s">
        <v>39</v>
      </c>
      <c r="G11" s="14">
        <v>0.55555555555555558</v>
      </c>
      <c r="H11" s="2"/>
      <c r="I11" s="15">
        <v>0.59722222222222221</v>
      </c>
      <c r="J11" s="2"/>
      <c r="K11" s="15">
        <f t="shared" si="0"/>
        <v>4.166666666666663E-2</v>
      </c>
      <c r="L11" s="16">
        <v>4.1666666666666699E-2</v>
      </c>
      <c r="M11" s="3">
        <f t="shared" si="1"/>
        <v>6.9388939039072284E-17</v>
      </c>
      <c r="N11" s="2"/>
      <c r="O11" s="4">
        <f t="shared" si="2"/>
        <v>-11.999999999998801</v>
      </c>
      <c r="P11" s="4">
        <f t="shared" si="3"/>
        <v>0</v>
      </c>
      <c r="Q11" s="1"/>
      <c r="R11" s="11">
        <v>115.82</v>
      </c>
      <c r="S11" s="10">
        <v>0</v>
      </c>
      <c r="T11" s="1"/>
      <c r="U11" s="9">
        <v>110.52</v>
      </c>
      <c r="V11" s="10">
        <v>0</v>
      </c>
      <c r="W11" s="1"/>
      <c r="X11" s="17">
        <f t="shared" si="4"/>
        <v>226.33999999999997</v>
      </c>
      <c r="Y11" s="12"/>
      <c r="Z11" s="6"/>
      <c r="AA11" s="1"/>
    </row>
    <row r="12" spans="1:27" s="5" customFormat="1" hidden="1" x14ac:dyDescent="0.2">
      <c r="A12" s="38">
        <v>1461</v>
      </c>
      <c r="B12" s="38" t="s">
        <v>36</v>
      </c>
      <c r="C12" s="22" t="s">
        <v>38</v>
      </c>
      <c r="D12" s="13"/>
      <c r="E12" s="13"/>
      <c r="F12" s="22" t="s">
        <v>38</v>
      </c>
      <c r="G12" s="3"/>
      <c r="H12" s="2"/>
      <c r="I12" s="3"/>
      <c r="J12" s="2"/>
      <c r="K12" s="3"/>
      <c r="L12" s="3"/>
      <c r="M12" s="3"/>
      <c r="N12" s="2"/>
      <c r="O12" s="4"/>
      <c r="P12" s="4">
        <f t="shared" si="3"/>
        <v>0</v>
      </c>
      <c r="Q12" s="1"/>
      <c r="R12" s="49">
        <v>110.87</v>
      </c>
      <c r="S12" s="1">
        <v>4</v>
      </c>
      <c r="T12" s="1"/>
      <c r="U12" s="8">
        <v>109.59</v>
      </c>
      <c r="V12" s="1">
        <v>0</v>
      </c>
      <c r="W12" s="1"/>
      <c r="X12" s="17">
        <f t="shared" si="4"/>
        <v>224.46</v>
      </c>
      <c r="Z12" s="6"/>
      <c r="AA12" s="1"/>
    </row>
    <row r="13" spans="1:27" s="5" customFormat="1" hidden="1" x14ac:dyDescent="0.2">
      <c r="A13" s="1">
        <v>1434</v>
      </c>
      <c r="B13" s="1" t="s">
        <v>40</v>
      </c>
      <c r="C13" s="7" t="s">
        <v>39</v>
      </c>
      <c r="D13" s="13"/>
      <c r="E13" s="13"/>
      <c r="F13" s="7" t="s">
        <v>39</v>
      </c>
      <c r="G13" s="14">
        <v>0.3972222222222222</v>
      </c>
      <c r="H13" s="10"/>
      <c r="I13" s="15">
        <v>0.43888888888888899</v>
      </c>
      <c r="J13" s="18"/>
      <c r="K13" s="15">
        <f>I13-G13</f>
        <v>4.1666666666666796E-2</v>
      </c>
      <c r="L13" s="16">
        <v>4.1666666666666664E-2</v>
      </c>
      <c r="M13" s="15">
        <f>ABS(K13-L13)</f>
        <v>1.3183898417423734E-16</v>
      </c>
      <c r="N13" s="18"/>
      <c r="O13" s="19">
        <f>(M13*24*60*60-60)*0.2</f>
        <v>-11.999999999997723</v>
      </c>
      <c r="P13" s="19">
        <f t="shared" si="3"/>
        <v>0</v>
      </c>
      <c r="Q13" s="10"/>
      <c r="R13" s="11">
        <v>123.64</v>
      </c>
      <c r="S13" s="10">
        <v>4</v>
      </c>
      <c r="T13" s="10"/>
      <c r="U13" s="9">
        <v>129.09</v>
      </c>
      <c r="V13" s="10">
        <v>8</v>
      </c>
      <c r="W13" s="10"/>
      <c r="X13" s="17">
        <f t="shared" si="4"/>
        <v>264.73</v>
      </c>
      <c r="Y13" s="12"/>
      <c r="Z13" s="6"/>
      <c r="AA13" s="10"/>
    </row>
    <row r="14" spans="1:27" s="5" customFormat="1" hidden="1" x14ac:dyDescent="0.2">
      <c r="A14" s="39">
        <v>32</v>
      </c>
      <c r="B14" s="40" t="s">
        <v>41</v>
      </c>
      <c r="C14" s="22" t="s">
        <v>38</v>
      </c>
      <c r="D14" s="13"/>
      <c r="E14" s="13"/>
      <c r="F14" s="22" t="s">
        <v>38</v>
      </c>
      <c r="G14" s="14">
        <v>0.4055555555555555</v>
      </c>
      <c r="H14" s="2"/>
      <c r="I14" s="15">
        <v>0.44722222222222202</v>
      </c>
      <c r="J14" s="2"/>
      <c r="K14" s="3">
        <f>I14-G14</f>
        <v>4.1666666666666519E-2</v>
      </c>
      <c r="L14" s="16">
        <v>4.1666666666666664E-2</v>
      </c>
      <c r="M14" s="3">
        <f>ABS(K14-L14)</f>
        <v>1.457167719820518E-16</v>
      </c>
      <c r="N14" s="2"/>
      <c r="O14" s="4">
        <f>(M14*24*60*60-60)*0.2</f>
        <v>-11.999999999997483</v>
      </c>
      <c r="P14" s="4">
        <f t="shared" si="3"/>
        <v>0</v>
      </c>
      <c r="Q14" s="1"/>
      <c r="R14" s="11">
        <v>188.11</v>
      </c>
      <c r="S14" s="10">
        <v>8</v>
      </c>
      <c r="T14" s="1"/>
      <c r="U14" s="9">
        <v>179.6</v>
      </c>
      <c r="V14" s="10">
        <v>0</v>
      </c>
      <c r="W14" s="1"/>
      <c r="X14" s="17">
        <f t="shared" si="4"/>
        <v>375.71000000000004</v>
      </c>
      <c r="Z14" s="6"/>
      <c r="AA14" s="1"/>
    </row>
    <row r="15" spans="1:27" s="5" customFormat="1" hidden="1" x14ac:dyDescent="0.2">
      <c r="A15" s="38">
        <v>33</v>
      </c>
      <c r="B15" s="41" t="s">
        <v>42</v>
      </c>
      <c r="C15" s="22" t="s">
        <v>37</v>
      </c>
      <c r="D15" s="13"/>
      <c r="E15" s="13"/>
      <c r="F15" s="22" t="s">
        <v>37</v>
      </c>
      <c r="G15" s="14">
        <v>0.39444444444444443</v>
      </c>
      <c r="H15" s="1"/>
      <c r="I15" s="15">
        <v>0.43611111111111101</v>
      </c>
      <c r="J15" s="2"/>
      <c r="K15" s="3">
        <f>I15-G15</f>
        <v>4.1666666666666574E-2</v>
      </c>
      <c r="L15" s="16">
        <v>4.1666666666666664E-2</v>
      </c>
      <c r="M15" s="3">
        <f>ABS(K15-L15)</f>
        <v>9.0205620750793969E-17</v>
      </c>
      <c r="N15" s="2"/>
      <c r="O15" s="4">
        <f>(M15*24*60*60-60)*0.2</f>
        <v>-11.999999999998442</v>
      </c>
      <c r="P15" s="4">
        <f t="shared" si="3"/>
        <v>0</v>
      </c>
      <c r="Q15" s="1"/>
      <c r="R15" s="11">
        <v>195.49</v>
      </c>
      <c r="S15" s="10">
        <v>4</v>
      </c>
      <c r="T15" s="1"/>
      <c r="U15" s="9">
        <v>185.92</v>
      </c>
      <c r="V15" s="10">
        <v>0</v>
      </c>
      <c r="W15" s="1"/>
      <c r="X15" s="17">
        <f t="shared" si="4"/>
        <v>385.40999999999997</v>
      </c>
      <c r="Z15" s="6"/>
      <c r="AA15" s="1"/>
    </row>
    <row r="16" spans="1:27" s="5" customFormat="1" hidden="1" x14ac:dyDescent="0.2">
      <c r="A16" s="39">
        <v>34</v>
      </c>
      <c r="B16" s="40" t="s">
        <v>43</v>
      </c>
      <c r="C16" s="22" t="s">
        <v>39</v>
      </c>
      <c r="D16" s="13"/>
      <c r="E16" s="13"/>
      <c r="F16" s="22" t="s">
        <v>39</v>
      </c>
      <c r="G16" s="14">
        <v>0.66944444444444395</v>
      </c>
      <c r="H16" s="2"/>
      <c r="I16" s="15">
        <v>0.71111111111111103</v>
      </c>
      <c r="J16" s="2"/>
      <c r="K16" s="3">
        <f>I16-G16</f>
        <v>4.1666666666667074E-2</v>
      </c>
      <c r="L16" s="16">
        <v>4.1666666666666699E-2</v>
      </c>
      <c r="M16" s="3">
        <f>ABS(K16-L16)</f>
        <v>3.7470027081099033E-16</v>
      </c>
      <c r="N16" s="2"/>
      <c r="O16" s="4">
        <f>(M16*24*60*60-60)*0.2</f>
        <v>-11.999999999993527</v>
      </c>
      <c r="P16" s="4">
        <f t="shared" si="3"/>
        <v>0</v>
      </c>
      <c r="Q16" s="1"/>
      <c r="R16" s="11">
        <v>158.12</v>
      </c>
      <c r="S16" s="10">
        <v>28</v>
      </c>
      <c r="T16" s="1"/>
      <c r="U16" s="9">
        <v>164.9</v>
      </c>
      <c r="V16" s="10">
        <v>20</v>
      </c>
      <c r="W16" s="1"/>
      <c r="X16" s="17">
        <f t="shared" si="4"/>
        <v>371.02</v>
      </c>
      <c r="Z16" s="6"/>
      <c r="AA16" s="1"/>
    </row>
    <row r="17" spans="1:35" s="5" customFormat="1" hidden="1" x14ac:dyDescent="0.2">
      <c r="A17" s="39">
        <v>35</v>
      </c>
      <c r="B17" s="1" t="s">
        <v>44</v>
      </c>
      <c r="C17" s="7" t="s">
        <v>37</v>
      </c>
      <c r="D17" s="13"/>
      <c r="E17" s="13"/>
      <c r="F17" s="7" t="s">
        <v>37</v>
      </c>
      <c r="G17" s="3"/>
      <c r="H17" s="2"/>
      <c r="I17" s="3"/>
      <c r="J17" s="2"/>
      <c r="K17" s="3"/>
      <c r="L17" s="3"/>
      <c r="M17" s="3"/>
      <c r="N17" s="2"/>
      <c r="O17" s="4"/>
      <c r="P17" s="4">
        <f t="shared" si="3"/>
        <v>0</v>
      </c>
      <c r="Q17" s="1"/>
      <c r="R17" s="49">
        <v>121.58</v>
      </c>
      <c r="S17" s="1">
        <v>0</v>
      </c>
      <c r="T17" s="1"/>
      <c r="U17" s="8">
        <v>124.51</v>
      </c>
      <c r="V17" s="1">
        <v>32</v>
      </c>
      <c r="W17" s="1"/>
      <c r="X17" s="17">
        <f t="shared" si="4"/>
        <v>278.08999999999997</v>
      </c>
      <c r="Z17" s="6"/>
      <c r="AA17" s="1"/>
    </row>
    <row r="18" spans="1:35" s="5" customFormat="1" hidden="1" x14ac:dyDescent="0.2">
      <c r="A18" s="39">
        <v>36</v>
      </c>
      <c r="B18" s="1" t="s">
        <v>45</v>
      </c>
      <c r="C18" s="7" t="s">
        <v>46</v>
      </c>
      <c r="D18" s="13"/>
      <c r="E18" s="13"/>
      <c r="F18" s="7" t="s">
        <v>46</v>
      </c>
      <c r="G18" s="14">
        <v>0.67777777777777803</v>
      </c>
      <c r="H18" s="2"/>
      <c r="I18" s="15">
        <v>0.719444444444444</v>
      </c>
      <c r="J18" s="2"/>
      <c r="K18" s="3">
        <f>I18-G18</f>
        <v>4.1666666666665964E-2</v>
      </c>
      <c r="L18" s="16">
        <v>4.1666666666666699E-2</v>
      </c>
      <c r="M18" s="3">
        <f>ABS(K18-L18)</f>
        <v>7.3552275381416621E-16</v>
      </c>
      <c r="N18" s="2"/>
      <c r="O18" s="4">
        <f>(M18*24*60*60-60)*0.2</f>
        <v>-11.99999999998729</v>
      </c>
      <c r="P18" s="4">
        <f t="shared" si="3"/>
        <v>0</v>
      </c>
      <c r="Q18" s="1"/>
      <c r="R18" s="11">
        <v>149.35</v>
      </c>
      <c r="S18" s="10">
        <v>8</v>
      </c>
      <c r="T18" s="1"/>
      <c r="U18" s="9">
        <v>140.25</v>
      </c>
      <c r="V18" s="10">
        <v>8</v>
      </c>
      <c r="W18" s="1"/>
      <c r="X18" s="17">
        <f t="shared" si="4"/>
        <v>305.60000000000002</v>
      </c>
      <c r="Z18" s="6"/>
      <c r="AA18" s="1"/>
    </row>
    <row r="19" spans="1:35" s="75" customFormat="1" ht="26.25" customHeight="1" x14ac:dyDescent="0.2">
      <c r="A19" s="46">
        <v>43</v>
      </c>
      <c r="B19" s="22" t="s">
        <v>56</v>
      </c>
      <c r="C19" s="1"/>
      <c r="D19" s="1"/>
      <c r="E19" s="1"/>
      <c r="F19" s="22" t="s">
        <v>105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22"/>
      <c r="R19" s="78">
        <v>166.38</v>
      </c>
      <c r="S19" s="22">
        <v>0</v>
      </c>
      <c r="T19" s="22"/>
      <c r="U19" s="79">
        <v>165.19</v>
      </c>
      <c r="V19" s="22">
        <v>8</v>
      </c>
      <c r="W19" s="22"/>
      <c r="X19" s="80">
        <f t="shared" ref="X19:X48" si="5">P19+(+R19+S19)+(U19+V19)</f>
        <v>339.57</v>
      </c>
      <c r="Y19" s="22"/>
      <c r="Z19" s="22">
        <v>1</v>
      </c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s="5" customFormat="1" hidden="1" x14ac:dyDescent="0.2">
      <c r="A20" s="39">
        <v>38</v>
      </c>
      <c r="B20" s="40" t="s">
        <v>48</v>
      </c>
      <c r="C20" s="20"/>
      <c r="D20" s="13"/>
      <c r="E20" s="13"/>
      <c r="F20" s="22" t="s">
        <v>38</v>
      </c>
      <c r="G20" s="3"/>
      <c r="H20" s="2"/>
      <c r="I20" s="3"/>
      <c r="J20" s="2"/>
      <c r="K20" s="3"/>
      <c r="L20" s="3"/>
      <c r="M20" s="3"/>
      <c r="N20" s="2"/>
      <c r="O20" s="4"/>
      <c r="P20" s="4">
        <f t="shared" ref="P20:P26" si="6">IF((O20&lt;0),0,O20)</f>
        <v>0</v>
      </c>
      <c r="Q20" s="1"/>
      <c r="R20" s="49">
        <v>160</v>
      </c>
      <c r="S20" s="1">
        <v>0</v>
      </c>
      <c r="T20" s="1"/>
      <c r="U20" s="8">
        <v>153.38999999999999</v>
      </c>
      <c r="V20" s="1">
        <v>0</v>
      </c>
      <c r="W20" s="1"/>
      <c r="X20" s="17">
        <f t="shared" si="5"/>
        <v>313.39</v>
      </c>
      <c r="Z20" s="6"/>
      <c r="AA20" s="1"/>
    </row>
    <row r="21" spans="1:35" s="5" customFormat="1" hidden="1" x14ac:dyDescent="0.2">
      <c r="A21" s="39">
        <v>4020</v>
      </c>
      <c r="B21" s="40" t="s">
        <v>49</v>
      </c>
      <c r="C21" s="1"/>
      <c r="D21" s="13"/>
      <c r="E21" s="13"/>
      <c r="F21" s="22" t="s">
        <v>46</v>
      </c>
      <c r="G21" s="14">
        <v>0.61388888888888882</v>
      </c>
      <c r="H21" s="2"/>
      <c r="I21" s="15">
        <v>0.655555555555555</v>
      </c>
      <c r="J21" s="2"/>
      <c r="K21" s="3">
        <f>I21-G21</f>
        <v>4.1666666666666186E-2</v>
      </c>
      <c r="L21" s="16">
        <v>4.1666666666666699E-2</v>
      </c>
      <c r="M21" s="3">
        <f>ABS(K21-L21)</f>
        <v>5.134781488891349E-16</v>
      </c>
      <c r="N21" s="2"/>
      <c r="O21" s="4">
        <f>(M21*24*60*60-60)*0.2</f>
        <v>-11.999999999991127</v>
      </c>
      <c r="P21" s="4">
        <f t="shared" si="6"/>
        <v>0</v>
      </c>
      <c r="Q21" s="1"/>
      <c r="R21" s="11">
        <v>155.6</v>
      </c>
      <c r="S21" s="10">
        <v>4</v>
      </c>
      <c r="T21" s="1"/>
      <c r="U21" s="9">
        <v>145.53</v>
      </c>
      <c r="V21" s="10">
        <v>4</v>
      </c>
      <c r="W21" s="1"/>
      <c r="X21" s="17">
        <f t="shared" si="5"/>
        <v>309.13</v>
      </c>
      <c r="Z21" s="6"/>
      <c r="AA21" s="1"/>
    </row>
    <row r="22" spans="1:35" s="5" customFormat="1" hidden="1" x14ac:dyDescent="0.2">
      <c r="A22" s="39">
        <v>39</v>
      </c>
      <c r="B22" s="38" t="s">
        <v>50</v>
      </c>
      <c r="C22" s="1"/>
      <c r="D22" s="13"/>
      <c r="E22" s="13"/>
      <c r="F22" s="22" t="s">
        <v>38</v>
      </c>
      <c r="G22" s="3"/>
      <c r="H22" s="2"/>
      <c r="I22" s="3"/>
      <c r="J22" s="2"/>
      <c r="K22" s="3"/>
      <c r="L22" s="3"/>
      <c r="M22" s="3"/>
      <c r="N22" s="2"/>
      <c r="O22" s="4"/>
      <c r="P22" s="4">
        <f t="shared" si="6"/>
        <v>0</v>
      </c>
      <c r="Q22" s="1"/>
      <c r="R22" s="49">
        <v>129.35</v>
      </c>
      <c r="S22" s="1">
        <v>4</v>
      </c>
      <c r="T22" s="1"/>
      <c r="U22" s="8">
        <v>129.77000000000001</v>
      </c>
      <c r="V22" s="1">
        <v>0</v>
      </c>
      <c r="W22" s="1"/>
      <c r="X22" s="17">
        <f t="shared" si="5"/>
        <v>263.12</v>
      </c>
      <c r="Z22" s="6"/>
      <c r="AA22" s="1"/>
    </row>
    <row r="23" spans="1:35" s="5" customFormat="1" hidden="1" x14ac:dyDescent="0.2">
      <c r="A23" s="39">
        <v>1333</v>
      </c>
      <c r="B23" s="41" t="s">
        <v>51</v>
      </c>
      <c r="C23" s="1"/>
      <c r="D23" s="13"/>
      <c r="E23" s="13"/>
      <c r="F23" s="22" t="s">
        <v>39</v>
      </c>
      <c r="G23" s="14">
        <v>0.45833333333333331</v>
      </c>
      <c r="H23" s="2"/>
      <c r="I23" s="15">
        <v>0.5</v>
      </c>
      <c r="J23" s="2"/>
      <c r="K23" s="15">
        <f>I23-G23</f>
        <v>4.1666666666666685E-2</v>
      </c>
      <c r="L23" s="16">
        <v>4.1666666666666699E-2</v>
      </c>
      <c r="M23" s="15">
        <f>ABS(K23-L23)</f>
        <v>1.3877787807814457E-17</v>
      </c>
      <c r="N23" s="18"/>
      <c r="O23" s="19">
        <f>(M23*24*60*60-60)*0.2</f>
        <v>-11.99999999999976</v>
      </c>
      <c r="P23" s="4">
        <f t="shared" si="6"/>
        <v>0</v>
      </c>
      <c r="Q23" s="1"/>
      <c r="R23" s="11">
        <v>115.52</v>
      </c>
      <c r="S23" s="10">
        <v>0</v>
      </c>
      <c r="T23" s="1"/>
      <c r="U23" s="9">
        <v>113.23</v>
      </c>
      <c r="V23" s="10">
        <v>4</v>
      </c>
      <c r="W23" s="1"/>
      <c r="X23" s="17">
        <f t="shared" si="5"/>
        <v>232.75</v>
      </c>
      <c r="Z23" s="6"/>
      <c r="AA23" s="1"/>
    </row>
    <row r="24" spans="1:35" s="5" customFormat="1" hidden="1" x14ac:dyDescent="0.2">
      <c r="A24" s="39">
        <v>40</v>
      </c>
      <c r="B24" s="1" t="s">
        <v>52</v>
      </c>
      <c r="C24" s="1"/>
      <c r="D24" s="13"/>
      <c r="E24" s="13"/>
      <c r="F24" s="7" t="s">
        <v>39</v>
      </c>
      <c r="G24" s="21">
        <v>0.58888888888888891</v>
      </c>
      <c r="H24" s="2"/>
      <c r="I24" s="15">
        <v>0.63055555555555498</v>
      </c>
      <c r="J24" s="2"/>
      <c r="K24" s="3">
        <f>I24-G24</f>
        <v>4.1666666666666075E-2</v>
      </c>
      <c r="L24" s="16">
        <v>4.1666666666666699E-2</v>
      </c>
      <c r="M24" s="3">
        <f>ABS(K24-L24)</f>
        <v>6.2450045135165055E-16</v>
      </c>
      <c r="N24" s="2"/>
      <c r="O24" s="4">
        <f>(M24*24*60*60-60)*0.2</f>
        <v>-11.999999999989209</v>
      </c>
      <c r="P24" s="4">
        <f t="shared" si="6"/>
        <v>0</v>
      </c>
      <c r="Q24" s="1"/>
      <c r="R24" s="11">
        <v>133.5</v>
      </c>
      <c r="S24" s="10">
        <v>0</v>
      </c>
      <c r="T24" s="1"/>
      <c r="U24" s="9">
        <v>125.98</v>
      </c>
      <c r="V24" s="10">
        <v>0</v>
      </c>
      <c r="W24" s="1"/>
      <c r="X24" s="17">
        <f t="shared" si="5"/>
        <v>259.48</v>
      </c>
      <c r="Z24" s="6"/>
      <c r="AA24" s="1"/>
    </row>
    <row r="25" spans="1:35" s="5" customFormat="1" hidden="1" x14ac:dyDescent="0.2">
      <c r="A25" s="39">
        <v>41</v>
      </c>
      <c r="B25" s="41" t="s">
        <v>53</v>
      </c>
      <c r="C25" s="1"/>
      <c r="D25" s="13"/>
      <c r="E25" s="13"/>
      <c r="F25" s="22" t="s">
        <v>39</v>
      </c>
      <c r="G25" s="3"/>
      <c r="H25" s="2"/>
      <c r="I25" s="3"/>
      <c r="J25" s="2"/>
      <c r="K25" s="3"/>
      <c r="L25" s="3"/>
      <c r="M25" s="3"/>
      <c r="N25" s="2"/>
      <c r="O25" s="4"/>
      <c r="P25" s="4">
        <f t="shared" si="6"/>
        <v>0</v>
      </c>
      <c r="Q25" s="1"/>
      <c r="R25" s="49">
        <v>130.33000000000001</v>
      </c>
      <c r="S25" s="1">
        <v>0</v>
      </c>
      <c r="T25" s="1"/>
      <c r="U25" s="8">
        <v>126.1</v>
      </c>
      <c r="V25" s="1">
        <v>0</v>
      </c>
      <c r="W25" s="1"/>
      <c r="X25" s="17">
        <f t="shared" si="5"/>
        <v>256.43</v>
      </c>
      <c r="Z25" s="6"/>
      <c r="AA25" s="1"/>
    </row>
    <row r="26" spans="1:35" s="5" customFormat="1" hidden="1" x14ac:dyDescent="0.2">
      <c r="A26" s="39">
        <v>42</v>
      </c>
      <c r="B26" s="41" t="s">
        <v>55</v>
      </c>
      <c r="C26" s="1"/>
      <c r="D26" s="13"/>
      <c r="E26" s="13"/>
      <c r="F26" s="22" t="s">
        <v>38</v>
      </c>
      <c r="G26" s="14">
        <v>0.44722222222222219</v>
      </c>
      <c r="H26" s="2"/>
      <c r="I26" s="15">
        <v>0.48888888888888898</v>
      </c>
      <c r="J26" s="2"/>
      <c r="K26" s="3">
        <f>I26-G26</f>
        <v>4.1666666666666796E-2</v>
      </c>
      <c r="L26" s="16">
        <v>4.1666666666666664E-2</v>
      </c>
      <c r="M26" s="3">
        <f>ABS(K26-L26)</f>
        <v>1.3183898417423734E-16</v>
      </c>
      <c r="N26" s="2"/>
      <c r="O26" s="4">
        <f>(M26*24*60*60-60)*0.2</f>
        <v>-11.999999999997723</v>
      </c>
      <c r="P26" s="4">
        <f t="shared" si="6"/>
        <v>0</v>
      </c>
      <c r="Q26" s="1"/>
      <c r="R26" s="11">
        <v>150.08000000000001</v>
      </c>
      <c r="S26" s="10">
        <v>28</v>
      </c>
      <c r="T26" s="1"/>
      <c r="U26" s="9">
        <v>141.37</v>
      </c>
      <c r="V26" s="10">
        <v>0</v>
      </c>
      <c r="W26" s="1"/>
      <c r="X26" s="17">
        <f t="shared" si="5"/>
        <v>319.45000000000005</v>
      </c>
      <c r="Z26" s="6"/>
      <c r="AA26" s="1"/>
    </row>
    <row r="27" spans="1:35" s="22" customFormat="1" ht="26.25" customHeight="1" x14ac:dyDescent="0.2">
      <c r="A27" s="22">
        <v>5314</v>
      </c>
      <c r="B27" s="22" t="s">
        <v>103</v>
      </c>
      <c r="C27" s="1"/>
      <c r="D27" s="1"/>
      <c r="E27" s="1"/>
      <c r="F27" s="22" t="s">
        <v>105</v>
      </c>
      <c r="G27" s="1"/>
      <c r="H27" s="1"/>
      <c r="I27" s="1"/>
      <c r="J27" s="1"/>
      <c r="K27" s="1"/>
      <c r="L27" s="1"/>
      <c r="M27" s="1"/>
      <c r="N27" s="1"/>
      <c r="O27" s="1"/>
      <c r="P27" s="1"/>
      <c r="R27" s="78">
        <v>197.32</v>
      </c>
      <c r="S27" s="22">
        <v>0</v>
      </c>
      <c r="U27" s="79">
        <v>172.69</v>
      </c>
      <c r="V27" s="22">
        <v>0</v>
      </c>
      <c r="X27" s="80">
        <f t="shared" si="5"/>
        <v>370.01</v>
      </c>
      <c r="Z27" s="22">
        <v>2</v>
      </c>
    </row>
    <row r="28" spans="1:35" hidden="1" x14ac:dyDescent="0.2">
      <c r="A28" s="39">
        <v>44</v>
      </c>
      <c r="B28" s="41" t="s">
        <v>57</v>
      </c>
      <c r="F28" s="22" t="s">
        <v>38</v>
      </c>
      <c r="R28" s="49">
        <v>200.13</v>
      </c>
      <c r="S28" s="1">
        <v>0</v>
      </c>
      <c r="U28" s="8">
        <v>188.48</v>
      </c>
      <c r="V28" s="1">
        <v>0</v>
      </c>
      <c r="X28" s="17">
        <f t="shared" si="5"/>
        <v>388.61</v>
      </c>
      <c r="Z28" s="1"/>
    </row>
    <row r="29" spans="1:35" hidden="1" x14ac:dyDescent="0.2">
      <c r="A29" s="39">
        <v>45</v>
      </c>
      <c r="B29" s="41" t="s">
        <v>58</v>
      </c>
      <c r="F29" s="22" t="s">
        <v>39</v>
      </c>
      <c r="R29" s="49">
        <v>178.81</v>
      </c>
      <c r="S29" s="1">
        <v>4</v>
      </c>
      <c r="U29" s="8">
        <v>167.18</v>
      </c>
      <c r="V29" s="1">
        <v>19</v>
      </c>
      <c r="X29" s="17">
        <f t="shared" si="5"/>
        <v>368.99</v>
      </c>
      <c r="Z29" s="1"/>
    </row>
    <row r="30" spans="1:35" hidden="1" x14ac:dyDescent="0.2">
      <c r="A30" s="42">
        <v>46</v>
      </c>
      <c r="B30" s="1" t="s">
        <v>60</v>
      </c>
      <c r="F30" s="7" t="s">
        <v>37</v>
      </c>
      <c r="R30" s="49">
        <v>123.71</v>
      </c>
      <c r="S30" s="1">
        <v>8</v>
      </c>
      <c r="U30" s="8">
        <v>119.76</v>
      </c>
      <c r="V30" s="1">
        <v>0</v>
      </c>
      <c r="X30" s="17">
        <f t="shared" si="5"/>
        <v>251.46999999999997</v>
      </c>
      <c r="Z30" s="1"/>
    </row>
    <row r="31" spans="1:35" hidden="1" x14ac:dyDescent="0.2">
      <c r="A31" s="39">
        <v>5149</v>
      </c>
      <c r="B31" s="41" t="s">
        <v>85</v>
      </c>
      <c r="F31" s="22" t="s">
        <v>39</v>
      </c>
      <c r="R31" s="49">
        <v>122.52</v>
      </c>
      <c r="S31" s="1">
        <v>0</v>
      </c>
      <c r="U31" s="8">
        <v>123.75</v>
      </c>
      <c r="V31" s="1">
        <v>0</v>
      </c>
      <c r="X31" s="17">
        <f t="shared" si="5"/>
        <v>246.26999999999998</v>
      </c>
      <c r="Z31" s="1"/>
    </row>
    <row r="32" spans="1:35" hidden="1" x14ac:dyDescent="0.2">
      <c r="A32" s="38">
        <v>48</v>
      </c>
      <c r="B32" s="41" t="s">
        <v>61</v>
      </c>
      <c r="F32" s="22" t="s">
        <v>37</v>
      </c>
      <c r="R32" s="49">
        <v>142.30000000000001</v>
      </c>
      <c r="S32" s="1">
        <v>4</v>
      </c>
      <c r="U32" s="8">
        <v>147.69</v>
      </c>
      <c r="V32" s="1">
        <v>12</v>
      </c>
      <c r="X32" s="17">
        <f t="shared" si="5"/>
        <v>305.99</v>
      </c>
      <c r="Z32" s="1"/>
    </row>
    <row r="33" spans="1:35" hidden="1" x14ac:dyDescent="0.2">
      <c r="A33" s="39">
        <v>4640</v>
      </c>
      <c r="B33" s="41" t="s">
        <v>62</v>
      </c>
      <c r="F33" s="22" t="s">
        <v>38</v>
      </c>
      <c r="R33" s="49">
        <v>106.65</v>
      </c>
      <c r="S33" s="1">
        <v>4</v>
      </c>
      <c r="U33" s="8">
        <v>105.62</v>
      </c>
      <c r="V33" s="1">
        <v>4</v>
      </c>
      <c r="X33" s="17">
        <f t="shared" si="5"/>
        <v>220.27</v>
      </c>
      <c r="Z33" s="1"/>
    </row>
    <row r="34" spans="1:35" hidden="1" x14ac:dyDescent="0.2">
      <c r="A34" s="39">
        <v>49</v>
      </c>
      <c r="B34" s="41" t="s">
        <v>63</v>
      </c>
      <c r="F34" s="22" t="s">
        <v>46</v>
      </c>
      <c r="R34" s="49">
        <v>174.11</v>
      </c>
      <c r="S34" s="1">
        <v>0</v>
      </c>
      <c r="U34" s="8">
        <v>173.97</v>
      </c>
      <c r="V34" s="1">
        <v>8</v>
      </c>
      <c r="X34" s="17">
        <f t="shared" si="5"/>
        <v>356.08000000000004</v>
      </c>
      <c r="Z34" s="1"/>
    </row>
    <row r="35" spans="1:35" hidden="1" x14ac:dyDescent="0.2">
      <c r="A35" s="38">
        <v>5081</v>
      </c>
      <c r="B35" s="38" t="s">
        <v>89</v>
      </c>
      <c r="F35" s="22" t="s">
        <v>39</v>
      </c>
      <c r="R35" s="49">
        <v>115.89</v>
      </c>
      <c r="S35" s="1">
        <v>0</v>
      </c>
      <c r="U35" s="8">
        <v>112.97</v>
      </c>
      <c r="V35" s="1">
        <v>0</v>
      </c>
      <c r="X35" s="17">
        <f t="shared" si="5"/>
        <v>228.86</v>
      </c>
      <c r="Z35" s="1"/>
    </row>
    <row r="36" spans="1:35" hidden="1" x14ac:dyDescent="0.2">
      <c r="A36" s="43">
        <v>4639</v>
      </c>
      <c r="B36" s="41" t="s">
        <v>65</v>
      </c>
      <c r="F36" s="22" t="s">
        <v>37</v>
      </c>
      <c r="R36" s="49">
        <v>111.59</v>
      </c>
      <c r="S36" s="1">
        <v>4</v>
      </c>
      <c r="U36" s="8">
        <v>109.11</v>
      </c>
      <c r="V36" s="1">
        <v>4</v>
      </c>
      <c r="X36" s="17">
        <f t="shared" si="5"/>
        <v>228.7</v>
      </c>
      <c r="Z36" s="1"/>
    </row>
    <row r="37" spans="1:35" hidden="1" x14ac:dyDescent="0.2">
      <c r="A37" s="39">
        <v>51</v>
      </c>
      <c r="B37" s="41" t="s">
        <v>66</v>
      </c>
      <c r="F37" s="22" t="s">
        <v>38</v>
      </c>
      <c r="R37" s="49">
        <v>158.34</v>
      </c>
      <c r="S37" s="1">
        <v>0</v>
      </c>
      <c r="U37" s="8">
        <v>160.57</v>
      </c>
      <c r="V37" s="1">
        <v>0</v>
      </c>
      <c r="X37" s="17">
        <f t="shared" si="5"/>
        <v>318.90999999999997</v>
      </c>
      <c r="Z37" s="1"/>
    </row>
    <row r="38" spans="1:35" hidden="1" x14ac:dyDescent="0.2">
      <c r="A38" s="39">
        <v>3882</v>
      </c>
      <c r="B38" s="44" t="s">
        <v>67</v>
      </c>
      <c r="F38" s="45" t="s">
        <v>39</v>
      </c>
      <c r="R38" s="49">
        <v>112.52</v>
      </c>
      <c r="S38" s="1">
        <v>0</v>
      </c>
      <c r="U38" s="8">
        <v>109.19</v>
      </c>
      <c r="V38" s="1">
        <v>12</v>
      </c>
      <c r="X38" s="17">
        <f t="shared" si="5"/>
        <v>233.70999999999998</v>
      </c>
      <c r="Z38" s="1"/>
    </row>
    <row r="39" spans="1:35" hidden="1" x14ac:dyDescent="0.2">
      <c r="A39" s="39">
        <v>5314</v>
      </c>
      <c r="B39" s="41" t="s">
        <v>103</v>
      </c>
      <c r="F39" s="22" t="s">
        <v>37</v>
      </c>
      <c r="R39" s="49">
        <v>117.19</v>
      </c>
      <c r="S39" s="1">
        <v>4</v>
      </c>
      <c r="U39" s="8">
        <v>112.58</v>
      </c>
      <c r="V39" s="1">
        <v>0</v>
      </c>
      <c r="X39" s="17">
        <f t="shared" si="5"/>
        <v>233.76999999999998</v>
      </c>
      <c r="Z39" s="1"/>
    </row>
    <row r="40" spans="1:35" hidden="1" x14ac:dyDescent="0.2">
      <c r="A40" s="39">
        <v>53</v>
      </c>
      <c r="B40" s="41" t="s">
        <v>68</v>
      </c>
      <c r="F40" s="22" t="s">
        <v>39</v>
      </c>
      <c r="R40" s="49">
        <v>122.69</v>
      </c>
      <c r="S40" s="1">
        <v>0</v>
      </c>
      <c r="U40" s="8">
        <v>127.74</v>
      </c>
      <c r="V40" s="1">
        <v>8</v>
      </c>
      <c r="X40" s="17">
        <f t="shared" si="5"/>
        <v>258.43</v>
      </c>
      <c r="Z40" s="1"/>
    </row>
    <row r="41" spans="1:35" hidden="1" x14ac:dyDescent="0.2">
      <c r="A41" s="39">
        <v>4166</v>
      </c>
      <c r="B41" s="41" t="s">
        <v>69</v>
      </c>
      <c r="F41" s="22" t="s">
        <v>39</v>
      </c>
      <c r="R41" s="49">
        <v>110.84</v>
      </c>
      <c r="S41" s="1">
        <v>0</v>
      </c>
      <c r="U41" s="8">
        <v>109.97</v>
      </c>
      <c r="V41" s="1">
        <v>4</v>
      </c>
      <c r="X41" s="17">
        <f t="shared" si="5"/>
        <v>224.81</v>
      </c>
      <c r="Z41" s="1"/>
    </row>
    <row r="42" spans="1:35" hidden="1" x14ac:dyDescent="0.2">
      <c r="A42" s="39">
        <v>54</v>
      </c>
      <c r="B42" s="41" t="s">
        <v>70</v>
      </c>
      <c r="F42" s="22" t="s">
        <v>72</v>
      </c>
      <c r="R42" s="49">
        <v>172.89</v>
      </c>
      <c r="S42" s="1">
        <v>0</v>
      </c>
      <c r="U42" s="8">
        <v>155.18</v>
      </c>
      <c r="V42" s="1">
        <v>0</v>
      </c>
      <c r="X42" s="17">
        <f t="shared" si="5"/>
        <v>328.07</v>
      </c>
      <c r="Z42" s="1"/>
    </row>
    <row r="43" spans="1:35" hidden="1" x14ac:dyDescent="0.2">
      <c r="A43" s="39">
        <v>55</v>
      </c>
      <c r="B43" s="41" t="s">
        <v>71</v>
      </c>
      <c r="F43" s="22" t="s">
        <v>38</v>
      </c>
      <c r="S43" s="1" t="s">
        <v>104</v>
      </c>
      <c r="X43" s="17" t="e">
        <f t="shared" si="5"/>
        <v>#VALUE!</v>
      </c>
      <c r="Z43" s="1"/>
    </row>
    <row r="44" spans="1:35" hidden="1" x14ac:dyDescent="0.2">
      <c r="A44" s="38">
        <v>56</v>
      </c>
      <c r="B44" s="38" t="s">
        <v>73</v>
      </c>
      <c r="F44" s="22" t="s">
        <v>46</v>
      </c>
      <c r="R44" s="49">
        <v>135.65</v>
      </c>
      <c r="S44" s="1">
        <v>16</v>
      </c>
      <c r="U44" s="8">
        <v>131.49</v>
      </c>
      <c r="V44" s="1">
        <v>12</v>
      </c>
      <c r="X44" s="17">
        <f t="shared" si="5"/>
        <v>295.14</v>
      </c>
      <c r="Z44" s="1"/>
      <c r="AC44" s="38"/>
      <c r="AD44" s="38"/>
      <c r="AH44" s="22"/>
    </row>
    <row r="45" spans="1:35" hidden="1" x14ac:dyDescent="0.2">
      <c r="A45" s="38">
        <v>4357</v>
      </c>
      <c r="B45" s="38" t="s">
        <v>74</v>
      </c>
      <c r="F45" s="22" t="s">
        <v>46</v>
      </c>
      <c r="R45" s="49">
        <v>131.87</v>
      </c>
      <c r="S45" s="1">
        <v>20</v>
      </c>
      <c r="U45" s="8">
        <v>126.28</v>
      </c>
      <c r="V45" s="1">
        <v>8</v>
      </c>
      <c r="X45" s="17">
        <f t="shared" si="5"/>
        <v>286.14999999999998</v>
      </c>
      <c r="Z45" s="1"/>
    </row>
    <row r="46" spans="1:35" hidden="1" x14ac:dyDescent="0.2">
      <c r="A46" s="39">
        <v>57</v>
      </c>
      <c r="B46" s="38" t="s">
        <v>75</v>
      </c>
      <c r="F46" s="22" t="s">
        <v>37</v>
      </c>
      <c r="R46" s="49">
        <v>128.22999999999999</v>
      </c>
      <c r="S46" s="1">
        <v>0</v>
      </c>
      <c r="U46" s="8">
        <v>120.19</v>
      </c>
      <c r="V46" s="1">
        <v>4</v>
      </c>
      <c r="X46" s="17">
        <f t="shared" si="5"/>
        <v>252.42</v>
      </c>
      <c r="Z46" s="1"/>
    </row>
    <row r="47" spans="1:35" hidden="1" x14ac:dyDescent="0.2">
      <c r="A47" s="39">
        <v>58</v>
      </c>
      <c r="B47" s="1" t="s">
        <v>76</v>
      </c>
      <c r="F47" s="7" t="s">
        <v>37</v>
      </c>
      <c r="R47" s="49">
        <v>139.27000000000001</v>
      </c>
      <c r="S47" s="1">
        <v>4</v>
      </c>
      <c r="U47" s="8">
        <v>131.63999999999999</v>
      </c>
      <c r="V47" s="1">
        <v>8</v>
      </c>
      <c r="X47" s="17">
        <f t="shared" si="5"/>
        <v>282.90999999999997</v>
      </c>
      <c r="Z47" s="1"/>
    </row>
    <row r="48" spans="1:35" s="22" customFormat="1" ht="26.25" customHeight="1" x14ac:dyDescent="0.2">
      <c r="A48" s="46">
        <v>37</v>
      </c>
      <c r="B48" s="22" t="s">
        <v>47</v>
      </c>
      <c r="C48" s="22" t="s">
        <v>37</v>
      </c>
      <c r="D48" s="13"/>
      <c r="E48" s="13"/>
      <c r="F48" s="22" t="s">
        <v>105</v>
      </c>
      <c r="G48" s="14"/>
      <c r="H48" s="2"/>
      <c r="I48" s="15"/>
      <c r="J48" s="2"/>
      <c r="K48" s="3"/>
      <c r="L48" s="16"/>
      <c r="M48" s="3"/>
      <c r="N48" s="2"/>
      <c r="O48" s="4"/>
      <c r="P48" s="4">
        <f>IF((O48&lt;0),0,O48)</f>
        <v>0</v>
      </c>
      <c r="R48" s="81">
        <v>184.18</v>
      </c>
      <c r="S48" s="57">
        <v>0</v>
      </c>
      <c r="U48" s="82">
        <v>186.45</v>
      </c>
      <c r="V48" s="57">
        <v>0</v>
      </c>
      <c r="X48" s="80">
        <f t="shared" si="5"/>
        <v>370.63</v>
      </c>
      <c r="Y48" s="75"/>
      <c r="Z48" s="51">
        <v>3</v>
      </c>
      <c r="AB48" s="75"/>
      <c r="AC48" s="75"/>
      <c r="AD48" s="75"/>
      <c r="AE48" s="75"/>
      <c r="AF48" s="75"/>
      <c r="AG48" s="75"/>
      <c r="AH48" s="75"/>
      <c r="AI48" s="75"/>
    </row>
    <row r="49" spans="1:26" hidden="1" x14ac:dyDescent="0.2">
      <c r="A49" s="39">
        <v>4638</v>
      </c>
      <c r="B49" s="38" t="s">
        <v>77</v>
      </c>
      <c r="F49" s="22" t="s">
        <v>46</v>
      </c>
      <c r="R49" s="49">
        <v>127.28</v>
      </c>
      <c r="S49" s="1">
        <v>4</v>
      </c>
      <c r="U49" s="8">
        <v>123.1</v>
      </c>
      <c r="V49" s="1">
        <v>0</v>
      </c>
      <c r="X49" s="17">
        <f t="shared" si="4"/>
        <v>254.38</v>
      </c>
      <c r="Z49" s="1"/>
    </row>
    <row r="50" spans="1:26" hidden="1" x14ac:dyDescent="0.2">
      <c r="A50" s="39">
        <v>59</v>
      </c>
      <c r="B50" s="41" t="s">
        <v>78</v>
      </c>
      <c r="F50" s="22" t="s">
        <v>38</v>
      </c>
      <c r="R50" s="49">
        <v>107.95</v>
      </c>
      <c r="S50" s="1">
        <v>12</v>
      </c>
      <c r="U50" s="8">
        <v>116.39</v>
      </c>
      <c r="V50" s="1">
        <v>0</v>
      </c>
      <c r="X50" s="17">
        <f t="shared" si="4"/>
        <v>236.34</v>
      </c>
      <c r="Z50" s="1"/>
    </row>
    <row r="51" spans="1:26" hidden="1" x14ac:dyDescent="0.2">
      <c r="A51" s="38">
        <v>60</v>
      </c>
      <c r="B51" s="38" t="s">
        <v>79</v>
      </c>
      <c r="F51" s="22" t="s">
        <v>46</v>
      </c>
      <c r="R51" s="49">
        <v>134.36000000000001</v>
      </c>
      <c r="S51" s="1">
        <v>12</v>
      </c>
      <c r="U51" s="8">
        <v>127.4</v>
      </c>
      <c r="V51" s="1">
        <v>12</v>
      </c>
      <c r="X51" s="17">
        <f t="shared" si="4"/>
        <v>285.76</v>
      </c>
      <c r="Z51" s="1"/>
    </row>
    <row r="52" spans="1:26" hidden="1" x14ac:dyDescent="0.2">
      <c r="A52" s="39">
        <v>4479</v>
      </c>
      <c r="B52" s="38" t="s">
        <v>80</v>
      </c>
      <c r="F52" s="22" t="s">
        <v>38</v>
      </c>
      <c r="R52" s="49">
        <v>113.26</v>
      </c>
      <c r="S52" s="1">
        <v>0</v>
      </c>
      <c r="U52" s="8">
        <v>109.78</v>
      </c>
      <c r="V52" s="1">
        <v>4</v>
      </c>
      <c r="X52" s="17">
        <f t="shared" si="4"/>
        <v>227.04000000000002</v>
      </c>
      <c r="Z52" s="1"/>
    </row>
    <row r="53" spans="1:26" hidden="1" x14ac:dyDescent="0.2">
      <c r="A53" s="39">
        <v>5261</v>
      </c>
      <c r="B53" s="41" t="s">
        <v>81</v>
      </c>
      <c r="F53" s="22" t="s">
        <v>38</v>
      </c>
      <c r="R53" s="49">
        <v>143.30000000000001</v>
      </c>
      <c r="S53" s="1">
        <v>4</v>
      </c>
      <c r="U53" s="8">
        <v>132.58000000000001</v>
      </c>
      <c r="V53" s="1">
        <v>0</v>
      </c>
      <c r="X53" s="17">
        <f t="shared" si="4"/>
        <v>279.88</v>
      </c>
      <c r="Z53" s="1"/>
    </row>
    <row r="54" spans="1:26" hidden="1" x14ac:dyDescent="0.2">
      <c r="A54" s="39">
        <v>61</v>
      </c>
      <c r="B54" s="41" t="s">
        <v>82</v>
      </c>
      <c r="F54" s="22" t="s">
        <v>46</v>
      </c>
      <c r="R54" s="49">
        <v>145.62</v>
      </c>
      <c r="S54" s="1">
        <v>0</v>
      </c>
      <c r="U54" s="8">
        <v>139.05000000000001</v>
      </c>
      <c r="V54" s="1">
        <v>4</v>
      </c>
      <c r="X54" s="17">
        <f t="shared" si="4"/>
        <v>288.67</v>
      </c>
      <c r="Z54" s="1"/>
    </row>
    <row r="55" spans="1:26" hidden="1" x14ac:dyDescent="0.2">
      <c r="A55" s="39">
        <v>63</v>
      </c>
      <c r="B55" s="41" t="s">
        <v>86</v>
      </c>
      <c r="F55" s="22" t="s">
        <v>37</v>
      </c>
      <c r="R55" s="49">
        <v>173.62</v>
      </c>
      <c r="S55" s="1">
        <v>8</v>
      </c>
      <c r="U55" s="8">
        <v>169.26</v>
      </c>
      <c r="V55" s="1">
        <v>4</v>
      </c>
      <c r="X55" s="17">
        <f>P55+(+R55+S55)+(U55+V55)</f>
        <v>354.88</v>
      </c>
      <c r="Z55" s="1"/>
    </row>
    <row r="56" spans="1:26" hidden="1" x14ac:dyDescent="0.2">
      <c r="A56" s="39">
        <v>5107</v>
      </c>
      <c r="B56" s="41" t="s">
        <v>84</v>
      </c>
      <c r="F56" s="22" t="s">
        <v>37</v>
      </c>
      <c r="R56" s="49">
        <v>136.99</v>
      </c>
      <c r="S56" s="1">
        <v>4</v>
      </c>
      <c r="U56" s="8">
        <v>133.74</v>
      </c>
      <c r="V56" s="1">
        <v>0</v>
      </c>
      <c r="X56" s="17">
        <f t="shared" si="4"/>
        <v>274.73</v>
      </c>
      <c r="Z56" s="1"/>
    </row>
    <row r="57" spans="1:26" hidden="1" x14ac:dyDescent="0.2">
      <c r="A57" s="39">
        <v>5149</v>
      </c>
      <c r="B57" s="38" t="s">
        <v>85</v>
      </c>
      <c r="F57" s="22" t="s">
        <v>37</v>
      </c>
      <c r="R57" s="49">
        <v>128.88999999999999</v>
      </c>
      <c r="S57" s="1">
        <v>8</v>
      </c>
      <c r="U57" s="8">
        <v>133.69999999999999</v>
      </c>
      <c r="V57" s="1">
        <v>4</v>
      </c>
      <c r="X57" s="17">
        <f t="shared" si="4"/>
        <v>274.58999999999997</v>
      </c>
      <c r="Z57" s="1"/>
    </row>
    <row r="58" spans="1:26" hidden="1" x14ac:dyDescent="0.2">
      <c r="A58" s="39">
        <v>62</v>
      </c>
      <c r="B58" s="41" t="s">
        <v>83</v>
      </c>
      <c r="F58" s="22" t="s">
        <v>37</v>
      </c>
      <c r="R58" s="49">
        <v>152.36000000000001</v>
      </c>
      <c r="S58" s="1">
        <v>4</v>
      </c>
      <c r="U58" s="8">
        <v>140.34</v>
      </c>
      <c r="V58" s="1">
        <v>4</v>
      </c>
      <c r="X58" s="17">
        <f>P58+(+R58+S58)+(U58+V58)</f>
        <v>300.70000000000005</v>
      </c>
      <c r="Z58" s="1"/>
    </row>
    <row r="59" spans="1:26" hidden="1" x14ac:dyDescent="0.2">
      <c r="A59" s="1">
        <v>64</v>
      </c>
      <c r="B59" s="1" t="s">
        <v>87</v>
      </c>
      <c r="F59" s="7" t="s">
        <v>39</v>
      </c>
      <c r="R59" s="49">
        <v>104.91</v>
      </c>
      <c r="S59" s="1">
        <v>4</v>
      </c>
      <c r="U59" s="8">
        <v>102.17</v>
      </c>
      <c r="V59" s="1">
        <v>0</v>
      </c>
      <c r="X59" s="17">
        <f t="shared" si="4"/>
        <v>211.07999999999998</v>
      </c>
      <c r="Z59" s="1"/>
    </row>
    <row r="60" spans="1:26" hidden="1" x14ac:dyDescent="0.2">
      <c r="A60" s="1">
        <v>65</v>
      </c>
      <c r="B60" s="1" t="s">
        <v>88</v>
      </c>
      <c r="F60" s="7" t="s">
        <v>39</v>
      </c>
      <c r="R60" s="49">
        <v>197.6</v>
      </c>
      <c r="S60" s="1">
        <v>32</v>
      </c>
      <c r="U60" s="8">
        <v>169.27</v>
      </c>
      <c r="V60" s="1">
        <v>4</v>
      </c>
      <c r="X60" s="17">
        <f t="shared" si="4"/>
        <v>402.87</v>
      </c>
      <c r="Z60" s="1"/>
    </row>
    <row r="61" spans="1:26" hidden="1" x14ac:dyDescent="0.2">
      <c r="A61" s="39">
        <v>50</v>
      </c>
      <c r="B61" s="38" t="s">
        <v>64</v>
      </c>
      <c r="F61" s="22" t="s">
        <v>38</v>
      </c>
      <c r="R61" s="49">
        <v>168.37</v>
      </c>
      <c r="S61" s="1">
        <v>4</v>
      </c>
      <c r="U61" s="8">
        <v>164.48</v>
      </c>
      <c r="V61" s="1">
        <v>12</v>
      </c>
      <c r="X61" s="17">
        <f t="shared" si="4"/>
        <v>348.85</v>
      </c>
      <c r="Z61" s="1"/>
    </row>
    <row r="62" spans="1:26" hidden="1" x14ac:dyDescent="0.2">
      <c r="A62" s="39">
        <v>3344</v>
      </c>
      <c r="B62" s="41" t="s">
        <v>90</v>
      </c>
      <c r="F62" s="22" t="s">
        <v>39</v>
      </c>
      <c r="R62" s="49">
        <v>125.85</v>
      </c>
      <c r="S62" s="1">
        <v>0</v>
      </c>
      <c r="U62" s="8">
        <v>113.6</v>
      </c>
      <c r="V62" s="1">
        <v>4</v>
      </c>
      <c r="X62" s="17">
        <f t="shared" si="4"/>
        <v>243.45</v>
      </c>
      <c r="Z62" s="1"/>
    </row>
    <row r="63" spans="1:26" hidden="1" x14ac:dyDescent="0.2">
      <c r="A63" s="39">
        <v>4343</v>
      </c>
      <c r="B63" s="38" t="s">
        <v>91</v>
      </c>
      <c r="F63" s="22" t="s">
        <v>46</v>
      </c>
      <c r="R63" s="49">
        <v>145.37</v>
      </c>
      <c r="S63" s="1">
        <v>4</v>
      </c>
      <c r="U63" s="8">
        <v>136.34</v>
      </c>
      <c r="X63" s="17">
        <f t="shared" si="4"/>
        <v>285.71000000000004</v>
      </c>
      <c r="Z63" s="1"/>
    </row>
    <row r="64" spans="1:26" hidden="1" x14ac:dyDescent="0.2">
      <c r="A64" s="42">
        <v>5080</v>
      </c>
      <c r="B64" s="1" t="s">
        <v>92</v>
      </c>
      <c r="F64" s="22" t="s">
        <v>39</v>
      </c>
      <c r="X64" s="17">
        <f t="shared" si="4"/>
        <v>0</v>
      </c>
      <c r="Z64" s="1"/>
    </row>
    <row r="65" spans="1:24" s="1" customFormat="1" hidden="1" x14ac:dyDescent="0.2">
      <c r="A65" s="39">
        <v>4619</v>
      </c>
      <c r="B65" s="41" t="s">
        <v>93</v>
      </c>
      <c r="F65" s="22" t="s">
        <v>39</v>
      </c>
      <c r="R65" s="49"/>
      <c r="U65" s="8"/>
      <c r="X65" s="17">
        <f t="shared" si="4"/>
        <v>0</v>
      </c>
    </row>
    <row r="66" spans="1:24" s="1" customFormat="1" hidden="1" x14ac:dyDescent="0.2">
      <c r="A66" s="39">
        <v>66</v>
      </c>
      <c r="B66" s="41" t="s">
        <v>94</v>
      </c>
      <c r="F66" s="22" t="s">
        <v>72</v>
      </c>
      <c r="R66" s="49"/>
      <c r="U66" s="8"/>
      <c r="X66" s="17">
        <f t="shared" si="4"/>
        <v>0</v>
      </c>
    </row>
    <row r="67" spans="1:24" s="1" customFormat="1" hidden="1" x14ac:dyDescent="0.2">
      <c r="A67" s="39">
        <v>67</v>
      </c>
      <c r="B67" s="41" t="s">
        <v>95</v>
      </c>
      <c r="F67" s="22" t="s">
        <v>37</v>
      </c>
      <c r="R67" s="49"/>
      <c r="U67" s="8"/>
      <c r="X67" s="17">
        <f t="shared" si="4"/>
        <v>0</v>
      </c>
    </row>
    <row r="68" spans="1:24" s="1" customFormat="1" hidden="1" x14ac:dyDescent="0.2">
      <c r="A68" s="1">
        <v>5261</v>
      </c>
      <c r="B68" s="1" t="s">
        <v>81</v>
      </c>
      <c r="F68" s="7" t="s">
        <v>37</v>
      </c>
      <c r="R68" s="49"/>
      <c r="U68" s="8"/>
      <c r="X68" s="17">
        <f t="shared" si="4"/>
        <v>0</v>
      </c>
    </row>
    <row r="69" spans="1:24" s="1" customFormat="1" hidden="1" x14ac:dyDescent="0.2">
      <c r="A69" s="39">
        <v>4817</v>
      </c>
      <c r="B69" s="41" t="s">
        <v>96</v>
      </c>
      <c r="F69" s="22" t="s">
        <v>37</v>
      </c>
      <c r="R69" s="49"/>
      <c r="U69" s="8"/>
      <c r="X69" s="17">
        <f t="shared" si="4"/>
        <v>0</v>
      </c>
    </row>
    <row r="70" spans="1:24" s="1" customFormat="1" hidden="1" x14ac:dyDescent="0.2">
      <c r="A70" s="38">
        <v>68</v>
      </c>
      <c r="B70" s="38" t="s">
        <v>97</v>
      </c>
      <c r="F70" s="22" t="s">
        <v>39</v>
      </c>
      <c r="R70" s="49"/>
      <c r="U70" s="8"/>
      <c r="X70" s="17">
        <f t="shared" ref="X70:X76" si="7">P70+(+R70+S70)+(U70+V70)</f>
        <v>0</v>
      </c>
    </row>
    <row r="71" spans="1:24" s="1" customFormat="1" hidden="1" x14ac:dyDescent="0.2">
      <c r="A71" s="39">
        <v>69</v>
      </c>
      <c r="B71" s="41" t="s">
        <v>98</v>
      </c>
      <c r="F71" s="22" t="s">
        <v>39</v>
      </c>
      <c r="R71" s="49"/>
      <c r="U71" s="8"/>
      <c r="X71" s="17">
        <f t="shared" si="7"/>
        <v>0</v>
      </c>
    </row>
    <row r="72" spans="1:24" s="1" customFormat="1" hidden="1" x14ac:dyDescent="0.2">
      <c r="A72" s="39">
        <v>70</v>
      </c>
      <c r="B72" s="41" t="s">
        <v>61</v>
      </c>
      <c r="F72" s="22" t="s">
        <v>39</v>
      </c>
      <c r="R72" s="49"/>
      <c r="U72" s="8"/>
      <c r="X72" s="17">
        <f t="shared" si="7"/>
        <v>0</v>
      </c>
    </row>
    <row r="73" spans="1:24" s="1" customFormat="1" hidden="1" x14ac:dyDescent="0.2">
      <c r="A73" s="1">
        <v>71</v>
      </c>
      <c r="B73" s="1" t="s">
        <v>88</v>
      </c>
      <c r="F73" s="22" t="s">
        <v>39</v>
      </c>
      <c r="R73" s="49"/>
      <c r="U73" s="8"/>
      <c r="X73" s="17">
        <f t="shared" si="7"/>
        <v>0</v>
      </c>
    </row>
    <row r="74" spans="1:24" s="1" customFormat="1" hidden="1" x14ac:dyDescent="0.2">
      <c r="A74" s="38">
        <v>5150</v>
      </c>
      <c r="B74" s="38" t="s">
        <v>99</v>
      </c>
      <c r="F74" s="7" t="s">
        <v>39</v>
      </c>
      <c r="R74" s="49"/>
      <c r="U74" s="8"/>
      <c r="X74" s="17">
        <f t="shared" si="7"/>
        <v>0</v>
      </c>
    </row>
    <row r="75" spans="1:24" s="1" customFormat="1" hidden="1" x14ac:dyDescent="0.2">
      <c r="A75" s="38">
        <v>310</v>
      </c>
      <c r="B75" s="38" t="s">
        <v>100</v>
      </c>
      <c r="F75" s="22" t="s">
        <v>39</v>
      </c>
      <c r="R75" s="49"/>
      <c r="U75" s="8"/>
      <c r="X75" s="17">
        <f t="shared" si="7"/>
        <v>0</v>
      </c>
    </row>
    <row r="76" spans="1:24" s="1" customFormat="1" hidden="1" x14ac:dyDescent="0.2">
      <c r="A76" s="38">
        <v>72</v>
      </c>
      <c r="B76" s="38" t="s">
        <v>101</v>
      </c>
      <c r="F76" s="22" t="s">
        <v>102</v>
      </c>
      <c r="R76" s="49"/>
      <c r="U76" s="8"/>
      <c r="X76" s="17">
        <f t="shared" si="7"/>
        <v>0</v>
      </c>
    </row>
  </sheetData>
  <autoFilter ref="A5:AI76" xr:uid="{FCBED22E-6927-443F-ABC6-C6D7834ADA62}">
    <filterColumn colId="5">
      <filters>
        <filter val="Jongep."/>
      </filters>
    </filterColumn>
  </autoFilter>
  <sortState xmlns:xlrd2="http://schemas.microsoft.com/office/spreadsheetml/2017/richdata2" ref="A19:AI48">
    <sortCondition ref="X19:X48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1po</vt:lpstr>
      <vt:lpstr>2po</vt:lpstr>
      <vt:lpstr>4po</vt:lpstr>
      <vt:lpstr>1pa</vt:lpstr>
      <vt:lpstr>2pa</vt:lpstr>
      <vt:lpstr>Jeugd</vt:lpstr>
      <vt:lpstr>Jonge paarden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</dc:creator>
  <cp:lastModifiedBy>Ria</cp:lastModifiedBy>
  <cp:lastPrinted>2026-03-08T18:02:13Z</cp:lastPrinted>
  <dcterms:created xsi:type="dcterms:W3CDTF">2016-03-06T14:47:29Z</dcterms:created>
  <dcterms:modified xsi:type="dcterms:W3CDTF">2026-03-10T18:02:06Z</dcterms:modified>
</cp:coreProperties>
</file>